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dministrativo\DOCUMENTOS 2023\4) AQUISIÇÕES DE BENS E SERVIÇOS\Licitação - Limpeza Urbana\"/>
    </mc:Choice>
  </mc:AlternateContent>
  <xr:revisionPtr revIDLastSave="0" documentId="13_ncr:1_{07F1EE59-3763-40B6-93EC-4E25DFDAA000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CAPA" sheetId="5" r:id="rId1"/>
    <sheet name="Diária" sheetId="1" r:id="rId2"/>
    <sheet name="Domingo" sheetId="2" r:id="rId3"/>
    <sheet name="3x por semana" sheetId="3" r:id="rId4"/>
    <sheet name="25%" sheetId="4" r:id="rId5"/>
  </sheets>
  <definedNames>
    <definedName name="_xlnm.Print_Area" localSheetId="1">Diária!$A$1:$K$108</definedName>
    <definedName name="_xlnm.Print_Area" localSheetId="2">Domingo!$A$1:$H$43</definedName>
    <definedName name="_xlnm.Print_Titles" localSheetId="3">'3x por semana'!$1:$2</definedName>
    <definedName name="_xlnm.Print_Titles" localSheetId="1">Diária!$1:$2</definedName>
    <definedName name="_xlnm.Print_Titles" localSheetId="2">Domingo!$1:$2</definedName>
  </definedNames>
  <calcPr calcId="191029"/>
</workbook>
</file>

<file path=xl/calcChain.xml><?xml version="1.0" encoding="utf-8"?>
<calcChain xmlns="http://schemas.openxmlformats.org/spreadsheetml/2006/main">
  <c r="H204" i="4" l="1"/>
  <c r="I204" i="4" s="1"/>
  <c r="H203" i="4"/>
  <c r="I203" i="4" s="1"/>
  <c r="H202" i="4"/>
  <c r="I202" i="4" s="1"/>
  <c r="H201" i="4"/>
  <c r="I201" i="4" s="1"/>
  <c r="H200" i="4"/>
  <c r="H205" i="4" s="1"/>
  <c r="I205" i="4" s="1"/>
  <c r="H192" i="4"/>
  <c r="H193" i="4" s="1"/>
  <c r="I193" i="4" s="1"/>
  <c r="H187" i="4"/>
  <c r="I187" i="4" s="1"/>
  <c r="H186" i="4"/>
  <c r="I186" i="4" s="1"/>
  <c r="H185" i="4"/>
  <c r="I185" i="4" s="1"/>
  <c r="H184" i="4"/>
  <c r="I184" i="4" s="1"/>
  <c r="H183" i="4"/>
  <c r="I183" i="4" s="1"/>
  <c r="H182" i="4"/>
  <c r="I182" i="4" s="1"/>
  <c r="H181" i="4"/>
  <c r="I181" i="4" s="1"/>
  <c r="H180" i="4"/>
  <c r="I180" i="4" s="1"/>
  <c r="H179" i="4"/>
  <c r="I179" i="4" s="1"/>
  <c r="H178" i="4"/>
  <c r="I178" i="4" s="1"/>
  <c r="H177" i="4"/>
  <c r="I177" i="4" s="1"/>
  <c r="H176" i="4"/>
  <c r="I176" i="4" s="1"/>
  <c r="H175" i="4"/>
  <c r="I175" i="4" s="1"/>
  <c r="H174" i="4"/>
  <c r="I174" i="4" s="1"/>
  <c r="H173" i="4"/>
  <c r="I173" i="4" s="1"/>
  <c r="H172" i="4"/>
  <c r="I172" i="4" s="1"/>
  <c r="H171" i="4"/>
  <c r="I171" i="4" s="1"/>
  <c r="H170" i="4"/>
  <c r="I170" i="4" s="1"/>
  <c r="H169" i="4"/>
  <c r="I169" i="4" s="1"/>
  <c r="H168" i="4"/>
  <c r="I168" i="4" s="1"/>
  <c r="H167" i="4"/>
  <c r="I167" i="4" s="1"/>
  <c r="H166" i="4"/>
  <c r="I166" i="4" s="1"/>
  <c r="H165" i="4"/>
  <c r="H188" i="4" s="1"/>
  <c r="I188" i="4" s="1"/>
  <c r="H160" i="4"/>
  <c r="I160" i="4" s="1"/>
  <c r="H159" i="4"/>
  <c r="I159" i="4" s="1"/>
  <c r="H158" i="4"/>
  <c r="I158" i="4" s="1"/>
  <c r="H157" i="4"/>
  <c r="I157" i="4" s="1"/>
  <c r="H156" i="4"/>
  <c r="I156" i="4" s="1"/>
  <c r="H155" i="4"/>
  <c r="I155" i="4" s="1"/>
  <c r="H150" i="4"/>
  <c r="I150" i="4" s="1"/>
  <c r="H149" i="4"/>
  <c r="I149" i="4" s="1"/>
  <c r="H148" i="4"/>
  <c r="I148" i="4" s="1"/>
  <c r="H143" i="4"/>
  <c r="I143" i="4" s="1"/>
  <c r="H142" i="4"/>
  <c r="I142" i="4" s="1"/>
  <c r="H141" i="4"/>
  <c r="I141" i="4" s="1"/>
  <c r="H140" i="4"/>
  <c r="I140" i="4" s="1"/>
  <c r="H139" i="4"/>
  <c r="I139" i="4" s="1"/>
  <c r="H138" i="4"/>
  <c r="I138" i="4" s="1"/>
  <c r="H137" i="4"/>
  <c r="I137" i="4" s="1"/>
  <c r="H136" i="4"/>
  <c r="I136" i="4" s="1"/>
  <c r="H131" i="4"/>
  <c r="I131" i="4" s="1"/>
  <c r="H130" i="4"/>
  <c r="I130" i="4" s="1"/>
  <c r="H129" i="4"/>
  <c r="I129" i="4" s="1"/>
  <c r="H128" i="4"/>
  <c r="I128" i="4" s="1"/>
  <c r="H127" i="4"/>
  <c r="I127" i="4" s="1"/>
  <c r="H126" i="4"/>
  <c r="I126" i="4" s="1"/>
  <c r="H125" i="4"/>
  <c r="I125" i="4" s="1"/>
  <c r="H124" i="4"/>
  <c r="I124" i="4" s="1"/>
  <c r="H123" i="4"/>
  <c r="I123" i="4" s="1"/>
  <c r="H122" i="4"/>
  <c r="I122" i="4" s="1"/>
  <c r="H121" i="4"/>
  <c r="I121" i="4" s="1"/>
  <c r="H120" i="4"/>
  <c r="I120" i="4" s="1"/>
  <c r="H119" i="4"/>
  <c r="I119" i="4" s="1"/>
  <c r="H118" i="4"/>
  <c r="H132" i="4" s="1"/>
  <c r="I132" i="4" s="1"/>
  <c r="G114" i="4"/>
  <c r="E114" i="4"/>
  <c r="I113" i="4"/>
  <c r="H113" i="4"/>
  <c r="I112" i="4"/>
  <c r="H112" i="4"/>
  <c r="H114" i="4" s="1"/>
  <c r="G109" i="4"/>
  <c r="E109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5" i="4"/>
  <c r="H95" i="4"/>
  <c r="H109" i="4" s="1"/>
  <c r="I109" i="4" s="1"/>
  <c r="G90" i="4"/>
  <c r="E90" i="4"/>
  <c r="I89" i="4"/>
  <c r="H89" i="4"/>
  <c r="I88" i="4"/>
  <c r="H88" i="4"/>
  <c r="I87" i="4"/>
  <c r="H87" i="4"/>
  <c r="I86" i="4"/>
  <c r="H86" i="4"/>
  <c r="H90" i="4" s="1"/>
  <c r="I90" i="4" s="1"/>
  <c r="G81" i="4"/>
  <c r="E81" i="4"/>
  <c r="I80" i="4"/>
  <c r="H80" i="4"/>
  <c r="I79" i="4"/>
  <c r="H79" i="4"/>
  <c r="I78" i="4"/>
  <c r="H78" i="4"/>
  <c r="I77" i="4"/>
  <c r="H77" i="4"/>
  <c r="I76" i="4"/>
  <c r="H76" i="4"/>
  <c r="H81" i="4" s="1"/>
  <c r="I81" i="4" s="1"/>
  <c r="G71" i="4"/>
  <c r="E71" i="4"/>
  <c r="I70" i="4"/>
  <c r="H70" i="4"/>
  <c r="I69" i="4"/>
  <c r="H69" i="4"/>
  <c r="I68" i="4"/>
  <c r="I71" i="4" s="1"/>
  <c r="H68" i="4"/>
  <c r="H71" i="4" s="1"/>
  <c r="G63" i="4"/>
  <c r="E63" i="4"/>
  <c r="I62" i="4"/>
  <c r="H62" i="4"/>
  <c r="I61" i="4"/>
  <c r="H61" i="4"/>
  <c r="I60" i="4"/>
  <c r="H60" i="4"/>
  <c r="I59" i="4"/>
  <c r="H59" i="4"/>
  <c r="I58" i="4"/>
  <c r="H58" i="4"/>
  <c r="H63" i="4" s="1"/>
  <c r="I63" i="4" s="1"/>
  <c r="G54" i="4"/>
  <c r="E54" i="4"/>
  <c r="I53" i="4"/>
  <c r="H53" i="4"/>
  <c r="I52" i="4"/>
  <c r="H52" i="4"/>
  <c r="I51" i="4"/>
  <c r="H51" i="4"/>
  <c r="I50" i="4"/>
  <c r="H50" i="4"/>
  <c r="I49" i="4"/>
  <c r="H49" i="4"/>
  <c r="I48" i="4"/>
  <c r="H48" i="4"/>
  <c r="H54" i="4" s="1"/>
  <c r="I54" i="4" s="1"/>
  <c r="G40" i="4"/>
  <c r="E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H40" i="4" s="1"/>
  <c r="I40" i="4" s="1"/>
  <c r="I144" i="4" l="1"/>
  <c r="I118" i="4"/>
  <c r="I165" i="4"/>
  <c r="I192" i="4"/>
  <c r="I200" i="4"/>
  <c r="H144" i="4"/>
  <c r="H161" i="4"/>
  <c r="I161" i="4" s="1"/>
  <c r="I51" i="3" l="1"/>
  <c r="G52" i="3" s="1"/>
  <c r="H35" i="2" l="1"/>
  <c r="G37" i="2" s="1"/>
  <c r="K62" i="1"/>
  <c r="K70" i="1"/>
  <c r="K88" i="1"/>
  <c r="K43" i="1"/>
  <c r="K56" i="1"/>
  <c r="K34" i="1"/>
  <c r="K61" i="1"/>
  <c r="K75" i="1"/>
  <c r="K81" i="1"/>
  <c r="K90" i="1" l="1"/>
  <c r="K86" i="1"/>
  <c r="K84" i="1"/>
  <c r="K69" i="1"/>
  <c r="K68" i="1"/>
  <c r="K66" i="1"/>
  <c r="K53" i="1"/>
  <c r="K51" i="1"/>
  <c r="K49" i="1"/>
  <c r="K9" i="1"/>
  <c r="K45" i="1"/>
  <c r="K42" i="1"/>
  <c r="K40" i="1"/>
  <c r="K38" i="1"/>
  <c r="K35" i="1"/>
  <c r="K31" i="1"/>
  <c r="K30" i="1"/>
  <c r="K28" i="1"/>
  <c r="K27" i="1"/>
  <c r="K18" i="1"/>
  <c r="K58" i="1"/>
  <c r="K80" i="1" l="1"/>
  <c r="K17" i="1"/>
  <c r="K19" i="1"/>
  <c r="K12" i="1"/>
  <c r="K93" i="1"/>
  <c r="K83" i="1"/>
  <c r="K94" i="1"/>
  <c r="K89" i="1"/>
  <c r="K67" i="1"/>
  <c r="K57" i="1"/>
  <c r="K5" i="1" l="1"/>
  <c r="K99" i="1"/>
  <c r="K95" i="1"/>
  <c r="K96" i="1"/>
  <c r="K97" i="1"/>
  <c r="K98" i="1"/>
  <c r="K100" i="1"/>
  <c r="K101" i="1"/>
  <c r="K102" i="1"/>
  <c r="K103" i="1"/>
  <c r="K92" i="1"/>
  <c r="K91" i="1"/>
  <c r="K87" i="1"/>
  <c r="K71" i="1"/>
  <c r="K72" i="1"/>
  <c r="K73" i="1"/>
  <c r="K74" i="1"/>
  <c r="K76" i="1"/>
  <c r="K77" i="1"/>
  <c r="K78" i="1"/>
  <c r="K79" i="1"/>
  <c r="K82" i="1"/>
  <c r="K85" i="1"/>
  <c r="K63" i="1"/>
  <c r="K64" i="1"/>
  <c r="K65" i="1"/>
  <c r="K54" i="1"/>
  <c r="K55" i="1"/>
  <c r="K59" i="1"/>
  <c r="K60" i="1"/>
  <c r="K52" i="1"/>
  <c r="K50" i="1"/>
  <c r="K47" i="1"/>
  <c r="K48" i="1"/>
  <c r="K46" i="1"/>
  <c r="K44" i="1"/>
  <c r="K41" i="1"/>
  <c r="K39" i="1"/>
  <c r="K36" i="1"/>
  <c r="K37" i="1"/>
  <c r="K33" i="1"/>
  <c r="K32" i="1"/>
  <c r="K29" i="1"/>
  <c r="K26" i="1"/>
  <c r="K22" i="1"/>
  <c r="K23" i="1"/>
  <c r="K24" i="1"/>
  <c r="K25" i="1"/>
  <c r="K21" i="1"/>
  <c r="K20" i="1"/>
  <c r="K8" i="1"/>
  <c r="K10" i="1"/>
  <c r="K11" i="1"/>
  <c r="K13" i="1"/>
  <c r="K14" i="1"/>
  <c r="K15" i="1"/>
  <c r="K16" i="1"/>
  <c r="K7" i="1"/>
  <c r="K6" i="1"/>
  <c r="K4" i="1"/>
  <c r="K3" i="1"/>
  <c r="K104" i="1" l="1"/>
  <c r="G104" i="1" s="1"/>
  <c r="G106" i="1" s="1"/>
  <c r="G54" i="3"/>
  <c r="G39" i="2"/>
  <c r="G41" i="2" s="1"/>
  <c r="G108" i="1" l="1"/>
  <c r="G56" i="3"/>
</calcChain>
</file>

<file path=xl/sharedStrings.xml><?xml version="1.0" encoding="utf-8"?>
<sst xmlns="http://schemas.openxmlformats.org/spreadsheetml/2006/main" count="1260" uniqueCount="399">
  <si>
    <t>M</t>
  </si>
  <si>
    <t>T</t>
  </si>
  <si>
    <t>N</t>
  </si>
  <si>
    <t>x</t>
  </si>
  <si>
    <t>Duque de Caxias</t>
  </si>
  <si>
    <t>Número de Dias Trabalhados no Mês (média):</t>
  </si>
  <si>
    <t>Período de Meses:</t>
  </si>
  <si>
    <t>Logradouro</t>
  </si>
  <si>
    <t>Bairro</t>
  </si>
  <si>
    <t>Tipo</t>
  </si>
  <si>
    <t>Rua</t>
  </si>
  <si>
    <t>Ala</t>
  </si>
  <si>
    <t>Av.</t>
  </si>
  <si>
    <t>Praç</t>
  </si>
  <si>
    <t>Ano Bom</t>
  </si>
  <si>
    <t>Santa Rosa</t>
  </si>
  <si>
    <t>Centro</t>
  </si>
  <si>
    <t>Vila Nova</t>
  </si>
  <si>
    <t>Verbo Divino</t>
  </si>
  <si>
    <t>Roberto Silveira</t>
  </si>
  <si>
    <t>Jd. Boa Vista</t>
  </si>
  <si>
    <t>Total</t>
  </si>
  <si>
    <t xml:space="preserve">Abdo Felipe </t>
  </si>
  <si>
    <t xml:space="preserve">Aldrovando Oliveira </t>
  </si>
  <si>
    <t>das Nações Unidas</t>
  </si>
  <si>
    <t xml:space="preserve">João Valiante </t>
  </si>
  <si>
    <t>José Maria Mello Costa</t>
  </si>
  <si>
    <t xml:space="preserve">Maria Luiza Gonzaga </t>
  </si>
  <si>
    <t>Presidente kennedy (até entrada Cabo Cesário)</t>
  </si>
  <si>
    <t>Orlando Brandão (até nº 460)</t>
  </si>
  <si>
    <t>Ary Parreiras (até nº 812)</t>
  </si>
  <si>
    <t>da Imprensa</t>
  </si>
  <si>
    <t xml:space="preserve">Tn. José Eduardo </t>
  </si>
  <si>
    <t>Alberto Mutel</t>
  </si>
  <si>
    <t>Albo Chiesse  (até nº130)</t>
  </si>
  <si>
    <t xml:space="preserve">Andrade Fiqueira </t>
  </si>
  <si>
    <t xml:space="preserve">Argemiro de Paula Coutinho </t>
  </si>
  <si>
    <t xml:space="preserve">Ary Fontinelli </t>
  </si>
  <si>
    <t>Barão de Guapi</t>
  </si>
  <si>
    <t xml:space="preserve">Dr. Catão C. Junior </t>
  </si>
  <si>
    <t>Cícero Cunha</t>
  </si>
  <si>
    <t xml:space="preserve">Cristovão Leal </t>
  </si>
  <si>
    <t>Dário Aragão</t>
  </si>
  <si>
    <t xml:space="preserve">Francisco Vilela </t>
  </si>
  <si>
    <t xml:space="preserve">Getulio Vargas  </t>
  </si>
  <si>
    <t xml:space="preserve">João Miranda Torres </t>
  </si>
  <si>
    <t xml:space="preserve">Joaquim Leite </t>
  </si>
  <si>
    <t xml:space="preserve">José Loesch </t>
  </si>
  <si>
    <t xml:space="preserve">Jorge Lossio </t>
  </si>
  <si>
    <t xml:space="preserve">José Alves Caldeira </t>
  </si>
  <si>
    <t>José Caetano</t>
  </si>
  <si>
    <t xml:space="preserve">José Cândido Carvalho </t>
  </si>
  <si>
    <t xml:space="preserve">José Cardoso Guimarães Cotia </t>
  </si>
  <si>
    <t xml:space="preserve">José Marcelino de Camargo </t>
  </si>
  <si>
    <t xml:space="preserve">x </t>
  </si>
  <si>
    <t>José Maria da Cruz</t>
  </si>
  <si>
    <t>José Martorano</t>
  </si>
  <si>
    <t xml:space="preserve">Juiz Antonio Cianni </t>
  </si>
  <si>
    <t>Laterais da Polícia Milita (ed. Benedictus)</t>
  </si>
  <si>
    <t>Lateral da Praça da Bandeira (Academia 3ªIdade)</t>
  </si>
  <si>
    <t>Madre Filomena</t>
  </si>
  <si>
    <t xml:space="preserve">Mário de Almeida </t>
  </si>
  <si>
    <t>Mario Pinto Reis</t>
  </si>
  <si>
    <t>Dr. Mario Ramos</t>
  </si>
  <si>
    <t xml:space="preserve">Monsenhor Costa </t>
  </si>
  <si>
    <t xml:space="preserve">Monsenhor Lutosa  </t>
  </si>
  <si>
    <t xml:space="preserve">Natanael Medeiros </t>
  </si>
  <si>
    <t>Nilo Peçanha</t>
  </si>
  <si>
    <t xml:space="preserve">Oscar da Silva Marins </t>
  </si>
  <si>
    <t>Professor Pedro Vaz</t>
  </si>
  <si>
    <t>Vereador Pinho de Carvalho</t>
  </si>
  <si>
    <t xml:space="preserve">Pinto Ribeiro </t>
  </si>
  <si>
    <t xml:space="preserve">Republica do Paraguai </t>
  </si>
  <si>
    <t>Rio Branco (e rua de Lazer)</t>
  </si>
  <si>
    <t xml:space="preserve">Santa Tereza  </t>
  </si>
  <si>
    <t xml:space="preserve">São Sebastião </t>
  </si>
  <si>
    <t xml:space="preserve">Vila Marly </t>
  </si>
  <si>
    <t xml:space="preserve">Vitorano Rodrigues </t>
  </si>
  <si>
    <t>Zacarias Ferreira</t>
  </si>
  <si>
    <t xml:space="preserve">Três de outubro </t>
  </si>
  <si>
    <t xml:space="preserve">Ver. Hamilto Reis Alves </t>
  </si>
  <si>
    <t xml:space="preserve">Luiz Ponce </t>
  </si>
  <si>
    <t>Adolfo Klotz</t>
  </si>
  <si>
    <t>José Carlos de Oliveira Filho</t>
  </si>
  <si>
    <t>Maria L B Camargo</t>
  </si>
  <si>
    <t>Noberto Fróes Andrade</t>
  </si>
  <si>
    <t>Rosa Everberi</t>
  </si>
  <si>
    <t xml:space="preserve">Dr. Aberlardo de Oliveira </t>
  </si>
  <si>
    <t>Claudionor Cabral Franco</t>
  </si>
  <si>
    <t xml:space="preserve">Arthur Oscar </t>
  </si>
  <si>
    <t>Major José Bento (da Ponte Mauá até Trav de Linha Vila Nova)</t>
  </si>
  <si>
    <t>José Melchíades</t>
  </si>
  <si>
    <t>Ozório Gomes Brito (trecho até cs 240)</t>
  </si>
  <si>
    <t xml:space="preserve">Sebastião Colimério </t>
  </si>
  <si>
    <t>Sebastião Gomes de Brito Sobrinho</t>
  </si>
  <si>
    <t>Extensão Mensal a ser varrida (ml):</t>
  </si>
  <si>
    <t xml:space="preserve">Total de Varrição Diária (ml) </t>
  </si>
  <si>
    <t>A - Total Anual de Varrição diaria (ml):</t>
  </si>
  <si>
    <t>Maria Antonieta de Camargo Soares</t>
  </si>
  <si>
    <t xml:space="preserve">Sebastião Maximiliano </t>
  </si>
  <si>
    <t>Sete de Setembro</t>
  </si>
  <si>
    <t>Eduardo Junqueira</t>
  </si>
  <si>
    <t>Sergio Braga (trecho da APAE até passarela SESI)</t>
  </si>
  <si>
    <t>Antônio Saúde</t>
  </si>
  <si>
    <t>Benedita Helena e praça do estacionamento</t>
  </si>
  <si>
    <t>da Liberdade (casas Bahia)</t>
  </si>
  <si>
    <t>Ext./unit.</t>
  </si>
  <si>
    <t>Centro/Ano Bom</t>
  </si>
  <si>
    <t>V. Nova/Saudade</t>
  </si>
  <si>
    <t>Estamparia</t>
  </si>
  <si>
    <t xml:space="preserve">XV de Novembro </t>
  </si>
  <si>
    <t>Domingos Mariano (Manhã toda, tarde e noite trecho início até Bom Gosto)</t>
  </si>
  <si>
    <t>Barbará</t>
  </si>
  <si>
    <t>Prç.</t>
  </si>
  <si>
    <t xml:space="preserve">Jansem de Mello </t>
  </si>
  <si>
    <t>Joaquim de Oliveira Machado</t>
  </si>
  <si>
    <t>Tv.</t>
  </si>
  <si>
    <t xml:space="preserve">Izaias </t>
  </si>
  <si>
    <t>Alameda do  Cruzeiro</t>
  </si>
  <si>
    <t>Anísio Gomes da Silva</t>
  </si>
  <si>
    <t>Antônio Pinto Neves</t>
  </si>
  <si>
    <t>Bernadino Ignácio da Silva</t>
  </si>
  <si>
    <t>Custodio Ferreira Leite</t>
  </si>
  <si>
    <t>Alcebíades Marins (lateral da praça)</t>
  </si>
  <si>
    <t xml:space="preserve">Santos Dumont </t>
  </si>
  <si>
    <t>Pref. João Chiesse</t>
  </si>
  <si>
    <t>Orozimbo Ribeiro</t>
  </si>
  <si>
    <t>Flávio Miranda Gonçalves</t>
  </si>
  <si>
    <t>Rob. Silveira</t>
  </si>
  <si>
    <t xml:space="preserve">Rua </t>
  </si>
  <si>
    <t xml:space="preserve">Laércio Esperança </t>
  </si>
  <si>
    <t xml:space="preserve">José Hipólito </t>
  </si>
  <si>
    <t>Cotiara</t>
  </si>
  <si>
    <t>Domingos Mariano(trecho início até Bom Gosto)</t>
  </si>
  <si>
    <t>Andrade Figueira</t>
  </si>
  <si>
    <t>Total da Varrição por domingo (ml):</t>
  </si>
  <si>
    <t>C - Total Anual de Varrição Dominical (ml):</t>
  </si>
  <si>
    <t>Pte</t>
  </si>
  <si>
    <t>Prç</t>
  </si>
  <si>
    <t>Ozorio Gomes de Brito (até cs 240)</t>
  </si>
  <si>
    <t>Vdt</t>
  </si>
  <si>
    <t>Abdo Felipe</t>
  </si>
  <si>
    <t>Arthur Oscar</t>
  </si>
  <si>
    <t>Dario Aragão</t>
  </si>
  <si>
    <t xml:space="preserve">Laterais da Polícia Militar </t>
  </si>
  <si>
    <t>Duque Caxias</t>
  </si>
  <si>
    <t>Francisco Vilela</t>
  </si>
  <si>
    <t>João Valiante</t>
  </si>
  <si>
    <t>Joaquim Leite</t>
  </si>
  <si>
    <t>José Marcelino Camargo</t>
  </si>
  <si>
    <t>José Maria de Melo Costa</t>
  </si>
  <si>
    <t>Juiz Antonio Ciani</t>
  </si>
  <si>
    <t>Mario Ramos</t>
  </si>
  <si>
    <t>Monsenhor Costa</t>
  </si>
  <si>
    <t>Athaulfo P. Reis</t>
  </si>
  <si>
    <t>Flavio mirando</t>
  </si>
  <si>
    <t xml:space="preserve"> Nilo Peçanha</t>
  </si>
  <si>
    <t>Presidente kennedy</t>
  </si>
  <si>
    <t xml:space="preserve">Rio Branco </t>
  </si>
  <si>
    <t>Sebastião Colimerio</t>
  </si>
  <si>
    <t>Tenente José Eduardo</t>
  </si>
  <si>
    <t xml:space="preserve">Viaduto Alexandre Fischer </t>
  </si>
  <si>
    <t>Viaduto Dr. Didacio Fonseca</t>
  </si>
  <si>
    <t>Total da Varrição Diária (ml):</t>
  </si>
  <si>
    <t>B - Total Semestral de Varrição 3X por semana (ml):</t>
  </si>
  <si>
    <t>Regulador do Café</t>
  </si>
  <si>
    <t>Francisco Gomes</t>
  </si>
  <si>
    <t>Vila Brígida</t>
  </si>
  <si>
    <t>Est</t>
  </si>
  <si>
    <t>Ruth Silva de Oliveira</t>
  </si>
  <si>
    <t>Saudade</t>
  </si>
  <si>
    <t>Bocaininha</t>
  </si>
  <si>
    <t>Varzea do Quatel</t>
  </si>
  <si>
    <t>Vista Alegre</t>
  </si>
  <si>
    <t>Nova Esperança</t>
  </si>
  <si>
    <t>Alacrino Monteiro</t>
  </si>
  <si>
    <t>Albo Chiesse</t>
  </si>
  <si>
    <t>Alfredo de oliveira</t>
  </si>
  <si>
    <t>Amaral Peixoto</t>
  </si>
  <si>
    <t xml:space="preserve">Anisio Braz dos Santos </t>
  </si>
  <si>
    <t>Antonio de Almeida</t>
  </si>
  <si>
    <t>Ary Thomé</t>
  </si>
  <si>
    <t>Atilio Correa Lima</t>
  </si>
  <si>
    <t xml:space="preserve">Cristiano R M Filho </t>
  </si>
  <si>
    <t xml:space="preserve">Democrito Souza Pinto </t>
  </si>
  <si>
    <t xml:space="preserve">Dermeval Pimenta </t>
  </si>
  <si>
    <t xml:space="preserve">Antonio Karapiperes </t>
  </si>
  <si>
    <t>Dr. Romulo Carlos Thomaz</t>
  </si>
  <si>
    <t>Dr.Roberto Lang</t>
  </si>
  <si>
    <t xml:space="preserve">Eduardo P. C Rangel </t>
  </si>
  <si>
    <t>Governador Chagas Freitas (trecho)</t>
  </si>
  <si>
    <t>Feres Nader</t>
  </si>
  <si>
    <t xml:space="preserve">Flavio Miranda Gonçalves </t>
  </si>
  <si>
    <t>Gal Barcelos</t>
  </si>
  <si>
    <t>Gal Manoel Rabelo</t>
  </si>
  <si>
    <t>Getulio Borges Rodrigues</t>
  </si>
  <si>
    <t>Homero Leite</t>
  </si>
  <si>
    <t>Irmã Carmelita</t>
  </si>
  <si>
    <t>Izimbardo Peixoto</t>
  </si>
  <si>
    <t>Joao Klotz</t>
  </si>
  <si>
    <t>José Hipolito</t>
  </si>
  <si>
    <t>José Soares</t>
  </si>
  <si>
    <t xml:space="preserve">Leonisio Sócrates Batista </t>
  </si>
  <si>
    <t>Major José Bento</t>
  </si>
  <si>
    <t>Major Luiz Alves</t>
  </si>
  <si>
    <t>Maria Luiza Gonzaga</t>
  </si>
  <si>
    <t xml:space="preserve">Maria Paraviso Nogueira </t>
  </si>
  <si>
    <t>Ozório Gomes de Brito</t>
  </si>
  <si>
    <t>Padre José Franzen</t>
  </si>
  <si>
    <t>Padre Norberto Pitwith</t>
  </si>
  <si>
    <t>Presidente Kennedy</t>
  </si>
  <si>
    <t>São Pedro</t>
  </si>
  <si>
    <t xml:space="preserve">Sergio Braga </t>
  </si>
  <si>
    <t>Siqueira Campos</t>
  </si>
  <si>
    <t xml:space="preserve">Tancredo Neves </t>
  </si>
  <si>
    <t>Tancredo Rodrigues de Paula</t>
  </si>
  <si>
    <t>Tranversais da Via Sergio Braga</t>
  </si>
  <si>
    <t>Três</t>
  </si>
  <si>
    <t>Vereador José Egidio</t>
  </si>
  <si>
    <t>Varrição - Diária</t>
  </si>
  <si>
    <t>Varrição - Domingo</t>
  </si>
  <si>
    <t>Varrição - 3x por semana</t>
  </si>
  <si>
    <t>Laercio Esperança (excluído da 3x por semana porque esta na diária)</t>
  </si>
  <si>
    <t>PLANILHA DE VARRIÇÃO DE LOGRADOUROS PÚBLICOS COM 25% SOBRE A PROGRAMAÇÃO EXISTENTE</t>
  </si>
  <si>
    <t>PLANILHA DE VARRIÇÃO VISTA ALEGRE</t>
  </si>
  <si>
    <t>ITEM</t>
  </si>
  <si>
    <t>TIPO</t>
  </si>
  <si>
    <t>LOCAL</t>
  </si>
  <si>
    <t>BAIRRO</t>
  </si>
  <si>
    <t>EXTENSÃO  DE EIXO DE RUA   ml</t>
  </si>
  <si>
    <t>FREQUENCIA/SEMANA</t>
  </si>
  <si>
    <t>EXTENSÃO TOTAL  DE EIXO DE RUA     ml</t>
  </si>
  <si>
    <t>EXTENSÃO VARRIDA/ MÊS                (X . 4,33)</t>
  </si>
  <si>
    <t>EXTENSÃO VARRIDA REAL ml</t>
  </si>
  <si>
    <t>Pres. Tancredo Neves</t>
  </si>
  <si>
    <t>Sofia/Aiuruóca/Belo Horizonte</t>
  </si>
  <si>
    <t>Trav.</t>
  </si>
  <si>
    <t>Cabral    (L. Direito)</t>
  </si>
  <si>
    <t>Sofia</t>
  </si>
  <si>
    <t>São Pedro (trecho até esq. Olavo Bilac)</t>
  </si>
  <si>
    <t>São Vicente de Paula</t>
  </si>
  <si>
    <t>Santa Luzia</t>
  </si>
  <si>
    <t>Santa Inêz</t>
  </si>
  <si>
    <t>São Geraldo</t>
  </si>
  <si>
    <t>Aiuruóca</t>
  </si>
  <si>
    <t>Padre L. Franzem</t>
  </si>
  <si>
    <t>São Camilo</t>
  </si>
  <si>
    <t>Pça.</t>
  </si>
  <si>
    <t>Boa Esperança</t>
  </si>
  <si>
    <t>Belo Horizonte</t>
  </si>
  <si>
    <t>N. S. Aparecida</t>
  </si>
  <si>
    <t>Joaquim Nicolau</t>
  </si>
  <si>
    <t>Amândio da Silva</t>
  </si>
  <si>
    <t>Ipanema</t>
  </si>
  <si>
    <t>Primavera</t>
  </si>
  <si>
    <t>Largo  Final da Pres, Tancredo Neves</t>
  </si>
  <si>
    <t>Sebastião Bonifácio Queiróz</t>
  </si>
  <si>
    <t>Cristiano dos Reis Meireles</t>
  </si>
  <si>
    <t>José Jorge dos Reis Meireles</t>
  </si>
  <si>
    <t>Prça.</t>
  </si>
  <si>
    <t>Juscelino Kubstchec</t>
  </si>
  <si>
    <t>José Fernandes da Silva Viana</t>
  </si>
  <si>
    <t>Odete da Silva Siqueira</t>
  </si>
  <si>
    <t>Aimar Queiróz</t>
  </si>
  <si>
    <t>São Clemente</t>
  </si>
  <si>
    <t>1º de Maio</t>
  </si>
  <si>
    <t>Das Flores</t>
  </si>
  <si>
    <t>Doze</t>
  </si>
  <si>
    <t>Quinze</t>
  </si>
  <si>
    <t>Antenor Miguel da Silva</t>
  </si>
  <si>
    <t>São Bento</t>
  </si>
  <si>
    <t>Da Liberdade</t>
  </si>
  <si>
    <t>Leonidas da Conceição</t>
  </si>
  <si>
    <t>PLANILHA DE VARRIÇÃO VILA NOVA</t>
  </si>
  <si>
    <t>Francisco de Melo</t>
  </si>
  <si>
    <t>Santa Tereza</t>
  </si>
  <si>
    <t>Zico Horta</t>
  </si>
  <si>
    <t>Mario Novaes</t>
  </si>
  <si>
    <t>Santo Onofre</t>
  </si>
  <si>
    <t>PLANILHA DE VARRIÇÃO ÁGUA COMPRIDA</t>
  </si>
  <si>
    <t>Água Comprida</t>
  </si>
  <si>
    <t>Ana Milwardes Azevedo</t>
  </si>
  <si>
    <t>Manoel Sebastião</t>
  </si>
  <si>
    <t>Praça Marcelo Drable</t>
  </si>
  <si>
    <t>Segunda Praça</t>
  </si>
  <si>
    <t>PLANILHA DE VARRIÇÃO VILA BRIGIDA</t>
  </si>
  <si>
    <t>Beira Linha</t>
  </si>
  <si>
    <t>Vila Brigida</t>
  </si>
  <si>
    <t>B</t>
  </si>
  <si>
    <t>PLANILHA DE VARRIÇÃO VILA CORINGA</t>
  </si>
  <si>
    <t>Ver. Ernesto da Silveira</t>
  </si>
  <si>
    <t>Vila Coringa</t>
  </si>
  <si>
    <t>Ver. Joaquim Boa Morte</t>
  </si>
  <si>
    <t>Francisco Rodrigues Leite</t>
  </si>
  <si>
    <t>H</t>
  </si>
  <si>
    <t>PLANILHA DE VARRIÇÃO ARY  PARREIRAS</t>
  </si>
  <si>
    <t>Antônio Carlos Martins</t>
  </si>
  <si>
    <t>Ary Parreiras</t>
  </si>
  <si>
    <t>Ary Parreiras (Nº 820 - 1.163)</t>
  </si>
  <si>
    <t>Dulce Ferreira Galhano</t>
  </si>
  <si>
    <t>Antenor Rocha</t>
  </si>
  <si>
    <t>PLANILHA DE VARRIÇÃO SANTA ROSA</t>
  </si>
  <si>
    <t>Maria de Lurdes Barcelo  Camargo</t>
  </si>
  <si>
    <t>Júlia de Oliveira Leal</t>
  </si>
  <si>
    <t>Alberto Macedo Leal</t>
  </si>
  <si>
    <t>José Maria Vieira Pinto</t>
  </si>
  <si>
    <t>Victor Porto Flores</t>
  </si>
  <si>
    <t>Dario Junqueira Andrade</t>
  </si>
  <si>
    <t>Elias Jorge Raffid</t>
  </si>
  <si>
    <t>Anibal Couto</t>
  </si>
  <si>
    <t>Antônio Rodrigues da Silva</t>
  </si>
  <si>
    <t>Alexandre Fischer</t>
  </si>
  <si>
    <t>Alcebíades Marins</t>
  </si>
  <si>
    <t>Julio Vergara</t>
  </si>
  <si>
    <t>Antônio Leal Neto</t>
  </si>
  <si>
    <t>PLANILHA DE VARRIÇÃO VILA URSULINO</t>
  </si>
  <si>
    <t>Aristides Ferreira</t>
  </si>
  <si>
    <t>Vila Ursulino</t>
  </si>
  <si>
    <t>Praça da quadra</t>
  </si>
  <si>
    <t>t</t>
  </si>
  <si>
    <t>Rotary Clube</t>
  </si>
  <si>
    <t>Francisco Calderaro Filho</t>
  </si>
  <si>
    <t>Padre Magno de Lara</t>
  </si>
  <si>
    <t>Braulio Cunha</t>
  </si>
  <si>
    <t>Minas Gerais</t>
  </si>
  <si>
    <t>Diocélio Cambraia</t>
  </si>
  <si>
    <t>Orlando Brandão (Complemento)</t>
  </si>
  <si>
    <t>c</t>
  </si>
  <si>
    <t>Tio Chico</t>
  </si>
  <si>
    <t>João Vicente Barbosa</t>
  </si>
  <si>
    <t>Ten. Luiz Fernando (trecho)</t>
  </si>
  <si>
    <t>Eva Pereira Lima</t>
  </si>
  <si>
    <t>São Jorge</t>
  </si>
  <si>
    <t>Francisco alves</t>
  </si>
  <si>
    <t>PLANILHA DE VARRIÇÃO COLÔNIA SANTO ANTÔNIO</t>
  </si>
  <si>
    <t>Estr.</t>
  </si>
  <si>
    <t>Governador Chagas Freitas</t>
  </si>
  <si>
    <t>Colônia S. antônio</t>
  </si>
  <si>
    <t>Aymoré</t>
  </si>
  <si>
    <r>
      <t xml:space="preserve">B  - </t>
    </r>
    <r>
      <rPr>
        <sz val="14"/>
        <color theme="1"/>
        <rFont val="Calibri"/>
        <family val="2"/>
        <scheme val="minor"/>
      </rPr>
      <t>Lado da Praça</t>
    </r>
  </si>
  <si>
    <t>Praça</t>
  </si>
  <si>
    <t>Morada da ColoniaII</t>
  </si>
  <si>
    <t>São Lucas</t>
  </si>
  <si>
    <t>Praça/Largo final da Av. Central</t>
  </si>
  <si>
    <t>Novo Horizonte</t>
  </si>
  <si>
    <t>Largo Centro</t>
  </si>
  <si>
    <t>PLANILHA DE VARRIÇÃO SANTA MARIA II</t>
  </si>
  <si>
    <t>Risoleta Neves</t>
  </si>
  <si>
    <t>Colônia S. Antônio</t>
  </si>
  <si>
    <t>Cant.</t>
  </si>
  <si>
    <t>Canteiro da Risoleta Neves</t>
  </si>
  <si>
    <t>PLANILHA DE VARRIÇÃO SAUDADE</t>
  </si>
  <si>
    <t>Antônio de Almeida</t>
  </si>
  <si>
    <t>Santo Antônio</t>
  </si>
  <si>
    <t>Elza Amorim</t>
  </si>
  <si>
    <t>Dom Sebastião Leme</t>
  </si>
  <si>
    <t>Pref. João Luiz</t>
  </si>
  <si>
    <t>José Novo</t>
  </si>
  <si>
    <t>PLANILHA DE VARRIÇÃO REGIÃO LESTE</t>
  </si>
  <si>
    <t>EXTENSÃO VARRIDA/ MÊS  (X . 4,33)</t>
  </si>
  <si>
    <t>Antônio Venturelli Neto</t>
  </si>
  <si>
    <t>Região Leste</t>
  </si>
  <si>
    <t>João Xavier Itaboraí</t>
  </si>
  <si>
    <t>Miguel Gomes de Souza</t>
  </si>
  <si>
    <t>P</t>
  </si>
  <si>
    <t>São Marcos</t>
  </si>
  <si>
    <t>Izalino Gomes da Silva (trecho)</t>
  </si>
  <si>
    <t>I</t>
  </si>
  <si>
    <t>Zilmar Mario Costa</t>
  </si>
  <si>
    <t>Manoel Joaquim Gonçalves</t>
  </si>
  <si>
    <t>Alphen de Oliveira Ferreira</t>
  </si>
  <si>
    <t>Álvaro Rego Miller</t>
  </si>
  <si>
    <t>Santini de Melo</t>
  </si>
  <si>
    <t>Área da Policlinica/entorno</t>
  </si>
  <si>
    <t>Estacionamento Subprefeitura</t>
  </si>
  <si>
    <t>Jandir Luiz da Rocha</t>
  </si>
  <si>
    <t>Lacyr schettine</t>
  </si>
  <si>
    <t>Nagib Arbex</t>
  </si>
  <si>
    <t>Jair Alves dos santos</t>
  </si>
  <si>
    <t>David C. Guedes</t>
  </si>
  <si>
    <t>Elias Gehart</t>
  </si>
  <si>
    <t>José Barbosa Neto</t>
  </si>
  <si>
    <t>Colégio Peixoto Junior</t>
  </si>
  <si>
    <t>PLANILHA DE VARRIÇÃO CENTRO</t>
  </si>
  <si>
    <t>Joaquim Leite    (total 4 vezes)</t>
  </si>
  <si>
    <t>PLANILHA DE VARRIÇÃO VILA MARIA</t>
  </si>
  <si>
    <t>pte.</t>
  </si>
  <si>
    <t>Ponte</t>
  </si>
  <si>
    <t>Antônio Graciano da Rocha</t>
  </si>
  <si>
    <t>Vila Maria</t>
  </si>
  <si>
    <t xml:space="preserve"> Treze de Maio</t>
  </si>
  <si>
    <t>Olavo Marassi</t>
  </si>
  <si>
    <t>Lrg.</t>
  </si>
  <si>
    <t>Largo em frente ao Col. Est. Vila Maria</t>
  </si>
  <si>
    <t>Praça Central</t>
  </si>
  <si>
    <t>TOTAL 375 KM/Mês de eixo de Rua = 750 Km total varrido</t>
  </si>
  <si>
    <t>SERVIÇO AUTÔNOMO DE ÁGUA E ESGOTO DE BARRA MANSA</t>
  </si>
  <si>
    <t>ANEXO VI</t>
  </si>
  <si>
    <t>PLANO DE VARRIÇÃO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</si>
</sst>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/>
    </xf>
    <xf numFmtId="43" fontId="4" fillId="2" borderId="1" xfId="1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vertical="top" wrapText="1"/>
    </xf>
    <xf numFmtId="43" fontId="5" fillId="2" borderId="1" xfId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0" fontId="0" fillId="2" borderId="0" xfId="0" applyFill="1"/>
    <xf numFmtId="164" fontId="4" fillId="0" borderId="5" xfId="0" applyNumberFormat="1" applyFont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164" fontId="2" fillId="0" borderId="1" xfId="0" applyNumberFormat="1" applyFont="1" applyBorder="1"/>
    <xf numFmtId="43" fontId="5" fillId="0" borderId="1" xfId="1" applyFont="1" applyFill="1" applyBorder="1" applyAlignment="1">
      <alignment horizontal="center"/>
    </xf>
    <xf numFmtId="4" fontId="2" fillId="0" borderId="1" xfId="0" applyNumberFormat="1" applyFont="1" applyBorder="1"/>
    <xf numFmtId="0" fontId="6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43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43" fontId="7" fillId="2" borderId="1" xfId="0" applyNumberFormat="1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43" fontId="6" fillId="2" borderId="0" xfId="0" applyNumberFormat="1" applyFont="1" applyFill="1" applyAlignment="1">
      <alignment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right" vertical="top"/>
    </xf>
    <xf numFmtId="2" fontId="6" fillId="2" borderId="1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43" fontId="6" fillId="2" borderId="6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6" fillId="2" borderId="0" xfId="0" applyNumberFormat="1" applyFont="1" applyFill="1" applyAlignment="1">
      <alignment horizontal="center" vertical="top" wrapText="1"/>
    </xf>
    <xf numFmtId="0" fontId="6" fillId="0" borderId="1" xfId="0" applyFont="1" applyBorder="1"/>
    <xf numFmtId="0" fontId="6" fillId="0" borderId="0" xfId="0" applyFont="1"/>
    <xf numFmtId="4" fontId="6" fillId="0" borderId="0" xfId="0" applyNumberFormat="1" applyFont="1"/>
    <xf numFmtId="4" fontId="3" fillId="0" borderId="1" xfId="0" applyNumberFormat="1" applyFont="1" applyBorder="1"/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wrapText="1"/>
    </xf>
    <xf numFmtId="0" fontId="2" fillId="2" borderId="8" xfId="0" applyFont="1" applyFill="1" applyBorder="1" applyAlignment="1">
      <alignment horizontal="left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2" borderId="8" xfId="0" applyFont="1" applyFill="1" applyBorder="1" applyAlignment="1">
      <alignment horizontal="left" wrapText="1"/>
    </xf>
    <xf numFmtId="4" fontId="3" fillId="0" borderId="5" xfId="0" applyNumberFormat="1" applyFont="1" applyBorder="1" applyAlignment="1">
      <alignment horizontal="center" wrapText="1"/>
    </xf>
    <xf numFmtId="43" fontId="6" fillId="0" borderId="1" xfId="0" applyNumberFormat="1" applyFont="1" applyBorder="1" applyAlignment="1">
      <alignment vertical="top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11" fillId="0" borderId="2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shrinkToFi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" fillId="4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4" fontId="9" fillId="0" borderId="27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 wrapText="1"/>
    </xf>
    <xf numFmtId="4" fontId="9" fillId="0" borderId="28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/>
    </xf>
    <xf numFmtId="4" fontId="9" fillId="0" borderId="29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2" fillId="4" borderId="30" xfId="0" applyNumberFormat="1" applyFont="1" applyFill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center" vertical="center"/>
    </xf>
    <xf numFmtId="0" fontId="8" fillId="0" borderId="1" xfId="0" applyFont="1" applyBorder="1"/>
    <xf numFmtId="4" fontId="2" fillId="4" borderId="20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4" fontId="0" fillId="0" borderId="0" xfId="0" applyNumberFormat="1"/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1" xfId="0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0" fillId="0" borderId="8" xfId="0" applyBorder="1"/>
    <xf numFmtId="0" fontId="0" fillId="2" borderId="1" xfId="0" applyFill="1" applyBorder="1" applyAlignment="1">
      <alignment horizontal="left"/>
    </xf>
    <xf numFmtId="0" fontId="3" fillId="2" borderId="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4" fontId="13" fillId="0" borderId="3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3" fontId="14" fillId="0" borderId="0" xfId="1" applyFont="1" applyBorder="1" applyAlignment="1" applyProtection="1">
      <alignment horizontal="left" vertical="center"/>
    </xf>
    <xf numFmtId="44" fontId="14" fillId="0" borderId="0" xfId="2" applyFont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57150</xdr:rowOff>
    </xdr:from>
    <xdr:to>
      <xdr:col>3</xdr:col>
      <xdr:colOff>433669</xdr:colOff>
      <xdr:row>5</xdr:row>
      <xdr:rowOff>67369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9ECE5318-4190-43C3-9FFD-0892A445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19075"/>
          <a:ext cx="414619" cy="772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4186-D9CE-457D-8325-65AC6DAECD79}">
  <dimension ref="A1:H18"/>
  <sheetViews>
    <sheetView view="pageBreakPreview" zoomScale="60" zoomScaleNormal="100" workbookViewId="0">
      <selection activeCell="H8" sqref="H8"/>
    </sheetView>
  </sheetViews>
  <sheetFormatPr defaultRowHeight="15" x14ac:dyDescent="0.25"/>
  <cols>
    <col min="1" max="1" width="8.42578125" customWidth="1"/>
    <col min="2" max="2" width="11.42578125" customWidth="1"/>
    <col min="3" max="3" width="32.85546875" customWidth="1"/>
    <col min="4" max="4" width="8.42578125" customWidth="1"/>
    <col min="5" max="5" width="11.42578125" customWidth="1"/>
    <col min="6" max="6" width="12.85546875" customWidth="1"/>
    <col min="7" max="7" width="11.42578125" customWidth="1"/>
    <col min="8" max="8" width="15.7109375" customWidth="1"/>
  </cols>
  <sheetData>
    <row r="1" spans="1:8" x14ac:dyDescent="0.25">
      <c r="A1" s="175"/>
      <c r="B1" s="175"/>
      <c r="C1" s="175"/>
      <c r="D1" s="175"/>
      <c r="E1" s="175"/>
      <c r="F1" s="175"/>
      <c r="G1" s="175"/>
      <c r="H1" s="175"/>
    </row>
    <row r="2" spans="1:8" x14ac:dyDescent="0.25">
      <c r="A2" s="176"/>
      <c r="B2" s="176"/>
      <c r="C2" s="176"/>
      <c r="D2" s="177"/>
      <c r="E2" s="178"/>
      <c r="F2" s="178"/>
      <c r="G2" s="178"/>
      <c r="H2" s="178"/>
    </row>
    <row r="3" spans="1:8" x14ac:dyDescent="0.25">
      <c r="A3" s="176"/>
      <c r="B3" s="176"/>
      <c r="C3" s="179"/>
      <c r="D3" s="175"/>
      <c r="E3" s="175"/>
      <c r="F3" s="175"/>
      <c r="G3" s="175"/>
      <c r="H3" s="178"/>
    </row>
    <row r="4" spans="1:8" x14ac:dyDescent="0.25">
      <c r="A4" s="176"/>
      <c r="B4" s="176"/>
      <c r="C4" s="179"/>
      <c r="D4" s="175"/>
      <c r="E4" s="175"/>
      <c r="F4" s="175"/>
      <c r="G4" s="175"/>
      <c r="H4" s="178"/>
    </row>
    <row r="5" spans="1:8" x14ac:dyDescent="0.25">
      <c r="A5" s="176"/>
      <c r="B5" s="176"/>
      <c r="C5" s="179"/>
      <c r="D5" s="175"/>
      <c r="E5" s="175"/>
      <c r="F5" s="175"/>
      <c r="G5" s="175"/>
      <c r="H5" s="178"/>
    </row>
    <row r="6" spans="1:8" x14ac:dyDescent="0.25">
      <c r="A6" s="176"/>
      <c r="B6" s="176"/>
      <c r="C6" s="179"/>
      <c r="D6" s="175"/>
      <c r="E6" s="175"/>
      <c r="F6" s="175"/>
      <c r="G6" s="175"/>
      <c r="H6" s="178"/>
    </row>
    <row r="7" spans="1:8" x14ac:dyDescent="0.25">
      <c r="A7" s="176"/>
      <c r="B7" s="176"/>
      <c r="C7" s="179"/>
      <c r="D7" s="175"/>
      <c r="E7" s="175"/>
      <c r="F7" s="175"/>
      <c r="G7" s="175"/>
      <c r="H7" s="178"/>
    </row>
    <row r="8" spans="1:8" x14ac:dyDescent="0.25">
      <c r="A8" s="180"/>
      <c r="B8" s="180"/>
      <c r="C8" s="180"/>
      <c r="D8" s="180"/>
      <c r="E8" s="180"/>
      <c r="F8" s="180"/>
      <c r="G8" s="180"/>
      <c r="H8" s="180"/>
    </row>
    <row r="9" spans="1:8" ht="18.75" x14ac:dyDescent="0.25">
      <c r="A9" s="181" t="s">
        <v>396</v>
      </c>
      <c r="B9" s="181"/>
      <c r="C9" s="181"/>
      <c r="D9" s="181"/>
      <c r="E9" s="181"/>
      <c r="F9" s="181"/>
      <c r="G9" s="181"/>
      <c r="H9" s="181"/>
    </row>
    <row r="10" spans="1:8" x14ac:dyDescent="0.25">
      <c r="A10" s="182"/>
      <c r="B10" s="182"/>
      <c r="C10" s="182"/>
      <c r="D10" s="182"/>
      <c r="E10" s="182"/>
      <c r="F10" s="182"/>
      <c r="G10" s="182"/>
      <c r="H10" s="182"/>
    </row>
    <row r="11" spans="1:8" ht="18.75" x14ac:dyDescent="0.25">
      <c r="A11" s="176"/>
      <c r="B11" s="183"/>
      <c r="C11" s="183"/>
      <c r="D11" s="183"/>
      <c r="E11" s="183"/>
      <c r="F11" s="183"/>
      <c r="G11" s="183"/>
      <c r="H11" s="183"/>
    </row>
    <row r="12" spans="1:8" x14ac:dyDescent="0.25">
      <c r="A12" s="182"/>
      <c r="B12" s="182"/>
      <c r="C12" s="182"/>
      <c r="D12" s="182"/>
      <c r="E12" s="182"/>
      <c r="F12" s="182"/>
      <c r="G12" s="182"/>
      <c r="H12" s="182"/>
    </row>
    <row r="13" spans="1:8" ht="18.75" x14ac:dyDescent="0.25">
      <c r="A13" s="181" t="s">
        <v>397</v>
      </c>
      <c r="B13" s="181"/>
      <c r="C13" s="181"/>
      <c r="D13" s="181"/>
      <c r="E13" s="181"/>
      <c r="F13" s="181"/>
      <c r="G13" s="181"/>
      <c r="H13" s="181"/>
    </row>
    <row r="14" spans="1:8" x14ac:dyDescent="0.25">
      <c r="A14" s="182"/>
      <c r="B14" s="182"/>
      <c r="C14" s="182"/>
      <c r="D14" s="182"/>
      <c r="E14" s="182"/>
      <c r="F14" s="182"/>
      <c r="G14" s="182"/>
      <c r="H14" s="182"/>
    </row>
    <row r="15" spans="1:8" ht="18.75" x14ac:dyDescent="0.25">
      <c r="A15" s="181" t="s">
        <v>398</v>
      </c>
      <c r="B15" s="181"/>
      <c r="C15" s="181"/>
      <c r="D15" s="181"/>
      <c r="E15" s="181"/>
      <c r="F15" s="181"/>
      <c r="G15" s="181"/>
      <c r="H15" s="181"/>
    </row>
    <row r="16" spans="1:8" x14ac:dyDescent="0.25">
      <c r="A16" s="176"/>
      <c r="B16" s="176"/>
      <c r="C16" s="176"/>
      <c r="D16" s="177"/>
      <c r="E16" s="178"/>
      <c r="F16" s="178"/>
      <c r="G16" s="178"/>
      <c r="H16" s="178"/>
    </row>
    <row r="17" spans="1:8" x14ac:dyDescent="0.25">
      <c r="A17" s="176"/>
      <c r="B17" s="176"/>
      <c r="C17" s="176"/>
      <c r="D17" s="177"/>
      <c r="E17" s="178"/>
      <c r="F17" s="178"/>
      <c r="G17" s="178"/>
      <c r="H17" s="178"/>
    </row>
    <row r="18" spans="1:8" x14ac:dyDescent="0.25">
      <c r="A18" s="176"/>
      <c r="B18" s="176"/>
      <c r="C18" s="176"/>
      <c r="D18" s="177"/>
      <c r="E18" s="178"/>
      <c r="F18" s="178"/>
      <c r="G18" s="178"/>
      <c r="H18" s="178"/>
    </row>
  </sheetData>
  <mergeCells count="3">
    <mergeCell ref="A9:H9"/>
    <mergeCell ref="A13:H13"/>
    <mergeCell ref="A15:H15"/>
  </mergeCells>
  <pageMargins left="0.511811024" right="0.511811024" top="0.78740157499999996" bottom="0.78740157499999996" header="0.31496062000000002" footer="0.31496062000000002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view="pageBreakPreview" topLeftCell="A97" zoomScale="110" zoomScaleNormal="100" zoomScaleSheetLayoutView="110" workbookViewId="0">
      <selection activeCell="A113" sqref="A113:XFD114"/>
    </sheetView>
  </sheetViews>
  <sheetFormatPr defaultColWidth="10.85546875" defaultRowHeight="12.75" x14ac:dyDescent="0.25"/>
  <cols>
    <col min="1" max="1" width="5" style="17" customWidth="1"/>
    <col min="2" max="2" width="12.28515625" style="17" bestFit="1" customWidth="1"/>
    <col min="3" max="4" width="10.85546875" style="17"/>
    <col min="5" max="5" width="8" style="17" customWidth="1"/>
    <col min="6" max="6" width="11.7109375" style="17" customWidth="1"/>
    <col min="7" max="7" width="12" style="17" customWidth="1"/>
    <col min="8" max="10" width="3.28515625" style="38" customWidth="1"/>
    <col min="11" max="11" width="9.7109375" style="17" customWidth="1"/>
    <col min="12" max="16384" width="10.85546875" style="17"/>
  </cols>
  <sheetData>
    <row r="1" spans="1:11" ht="19.5" thickBot="1" x14ac:dyDescent="0.3">
      <c r="A1" s="129" t="s">
        <v>219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x14ac:dyDescent="0.25">
      <c r="A2" s="44" t="s">
        <v>9</v>
      </c>
      <c r="B2" s="136" t="s">
        <v>7</v>
      </c>
      <c r="C2" s="136"/>
      <c r="D2" s="136"/>
      <c r="E2" s="136"/>
      <c r="F2" s="45" t="s">
        <v>8</v>
      </c>
      <c r="G2" s="46" t="s">
        <v>106</v>
      </c>
      <c r="H2" s="46" t="s">
        <v>0</v>
      </c>
      <c r="I2" s="46" t="s">
        <v>1</v>
      </c>
      <c r="J2" s="47" t="s">
        <v>2</v>
      </c>
      <c r="K2" s="46" t="s">
        <v>21</v>
      </c>
    </row>
    <row r="3" spans="1:11" x14ac:dyDescent="0.25">
      <c r="A3" s="18" t="s">
        <v>10</v>
      </c>
      <c r="B3" s="128" t="s">
        <v>22</v>
      </c>
      <c r="C3" s="128"/>
      <c r="D3" s="128"/>
      <c r="E3" s="128"/>
      <c r="F3" s="19" t="s">
        <v>14</v>
      </c>
      <c r="G3" s="3">
        <v>352.18</v>
      </c>
      <c r="H3" s="20" t="s">
        <v>3</v>
      </c>
      <c r="I3" s="20"/>
      <c r="J3" s="21"/>
      <c r="K3" s="22">
        <f>G3</f>
        <v>352.18</v>
      </c>
    </row>
    <row r="4" spans="1:11" x14ac:dyDescent="0.25">
      <c r="A4" s="18" t="s">
        <v>10</v>
      </c>
      <c r="B4" s="128" t="s">
        <v>82</v>
      </c>
      <c r="C4" s="128"/>
      <c r="D4" s="128"/>
      <c r="E4" s="128"/>
      <c r="F4" s="19" t="s">
        <v>15</v>
      </c>
      <c r="G4" s="3">
        <v>780</v>
      </c>
      <c r="H4" s="20" t="s">
        <v>3</v>
      </c>
      <c r="I4" s="20"/>
      <c r="J4" s="21"/>
      <c r="K4" s="22">
        <f>G4</f>
        <v>780</v>
      </c>
    </row>
    <row r="5" spans="1:11" x14ac:dyDescent="0.25">
      <c r="A5" s="18" t="s">
        <v>11</v>
      </c>
      <c r="B5" s="137" t="s">
        <v>118</v>
      </c>
      <c r="C5" s="137"/>
      <c r="D5" s="137"/>
      <c r="E5" s="137"/>
      <c r="F5" s="19" t="s">
        <v>16</v>
      </c>
      <c r="G5" s="3">
        <v>132.4</v>
      </c>
      <c r="H5" s="20" t="s">
        <v>3</v>
      </c>
      <c r="I5" s="20"/>
      <c r="J5" s="21"/>
      <c r="K5" s="22">
        <f>G5</f>
        <v>132.4</v>
      </c>
    </row>
    <row r="6" spans="1:11" x14ac:dyDescent="0.25">
      <c r="A6" s="18" t="s">
        <v>10</v>
      </c>
      <c r="B6" s="128" t="s">
        <v>33</v>
      </c>
      <c r="C6" s="128"/>
      <c r="D6" s="128"/>
      <c r="E6" s="128"/>
      <c r="F6" s="19" t="s">
        <v>16</v>
      </c>
      <c r="G6" s="3">
        <v>55.73</v>
      </c>
      <c r="H6" s="20" t="s">
        <v>3</v>
      </c>
      <c r="I6" s="20" t="s">
        <v>3</v>
      </c>
      <c r="J6" s="21" t="s">
        <v>3</v>
      </c>
      <c r="K6" s="18">
        <f>(G6*3)</f>
        <v>167.19</v>
      </c>
    </row>
    <row r="7" spans="1:11" x14ac:dyDescent="0.25">
      <c r="A7" s="18" t="s">
        <v>12</v>
      </c>
      <c r="B7" s="128" t="s">
        <v>34</v>
      </c>
      <c r="C7" s="128"/>
      <c r="D7" s="128"/>
      <c r="E7" s="128"/>
      <c r="F7" s="19" t="s">
        <v>16</v>
      </c>
      <c r="G7" s="3">
        <v>150</v>
      </c>
      <c r="H7" s="20" t="s">
        <v>3</v>
      </c>
      <c r="I7" s="20"/>
      <c r="J7" s="21"/>
      <c r="K7" s="22">
        <f>G7</f>
        <v>150</v>
      </c>
    </row>
    <row r="8" spans="1:11" x14ac:dyDescent="0.25">
      <c r="A8" s="18" t="s">
        <v>10</v>
      </c>
      <c r="B8" s="128" t="s">
        <v>23</v>
      </c>
      <c r="C8" s="128"/>
      <c r="D8" s="128"/>
      <c r="E8" s="128"/>
      <c r="F8" s="19" t="s">
        <v>14</v>
      </c>
      <c r="G8" s="3">
        <v>200</v>
      </c>
      <c r="H8" s="20" t="s">
        <v>3</v>
      </c>
      <c r="I8" s="20"/>
      <c r="J8" s="21"/>
      <c r="K8" s="22">
        <f t="shared" ref="K8:K16" si="0">G8</f>
        <v>200</v>
      </c>
    </row>
    <row r="9" spans="1:11" x14ac:dyDescent="0.25">
      <c r="A9" s="18" t="s">
        <v>10</v>
      </c>
      <c r="B9" s="128" t="s">
        <v>35</v>
      </c>
      <c r="C9" s="128"/>
      <c r="D9" s="128"/>
      <c r="E9" s="128"/>
      <c r="F9" s="23" t="s">
        <v>16</v>
      </c>
      <c r="G9" s="3">
        <v>231.49</v>
      </c>
      <c r="H9" s="20" t="s">
        <v>3</v>
      </c>
      <c r="I9" s="20" t="s">
        <v>3</v>
      </c>
      <c r="J9" s="21" t="s">
        <v>3</v>
      </c>
      <c r="K9" s="22">
        <f>(3*G9)</f>
        <v>694.47</v>
      </c>
    </row>
    <row r="10" spans="1:11" x14ac:dyDescent="0.25">
      <c r="A10" s="18" t="s">
        <v>10</v>
      </c>
      <c r="B10" s="128" t="s">
        <v>119</v>
      </c>
      <c r="C10" s="128"/>
      <c r="D10" s="128"/>
      <c r="E10" s="128"/>
      <c r="F10" s="19" t="s">
        <v>16</v>
      </c>
      <c r="G10" s="3">
        <v>401.97</v>
      </c>
      <c r="H10" s="20" t="s">
        <v>3</v>
      </c>
      <c r="I10" s="20"/>
      <c r="J10" s="21"/>
      <c r="K10" s="22">
        <f t="shared" si="0"/>
        <v>401.97</v>
      </c>
    </row>
    <row r="11" spans="1:11" x14ac:dyDescent="0.25">
      <c r="A11" s="18" t="s">
        <v>10</v>
      </c>
      <c r="B11" s="128" t="s">
        <v>120</v>
      </c>
      <c r="C11" s="128"/>
      <c r="D11" s="128"/>
      <c r="E11" s="128"/>
      <c r="F11" s="19" t="s">
        <v>14</v>
      </c>
      <c r="G11" s="3">
        <v>90</v>
      </c>
      <c r="H11" s="24" t="s">
        <v>3</v>
      </c>
      <c r="I11" s="20"/>
      <c r="J11" s="21"/>
      <c r="K11" s="22">
        <f t="shared" si="0"/>
        <v>90</v>
      </c>
    </row>
    <row r="12" spans="1:11" x14ac:dyDescent="0.25">
      <c r="A12" s="18" t="s">
        <v>10</v>
      </c>
      <c r="B12" s="128" t="s">
        <v>103</v>
      </c>
      <c r="C12" s="128"/>
      <c r="D12" s="128"/>
      <c r="E12" s="128"/>
      <c r="F12" s="19" t="s">
        <v>16</v>
      </c>
      <c r="G12" s="3">
        <v>160</v>
      </c>
      <c r="H12" s="24" t="s">
        <v>3</v>
      </c>
      <c r="I12" s="20"/>
      <c r="J12" s="21"/>
      <c r="K12" s="22">
        <f t="shared" si="0"/>
        <v>160</v>
      </c>
    </row>
    <row r="13" spans="1:11" x14ac:dyDescent="0.25">
      <c r="A13" s="18" t="s">
        <v>10</v>
      </c>
      <c r="B13" s="128" t="s">
        <v>36</v>
      </c>
      <c r="C13" s="128"/>
      <c r="D13" s="128"/>
      <c r="E13" s="128"/>
      <c r="F13" s="19" t="s">
        <v>16</v>
      </c>
      <c r="G13" s="3">
        <v>362.29</v>
      </c>
      <c r="H13" s="20" t="s">
        <v>3</v>
      </c>
      <c r="I13" s="20"/>
      <c r="J13" s="21"/>
      <c r="K13" s="22">
        <f t="shared" si="0"/>
        <v>362.29</v>
      </c>
    </row>
    <row r="14" spans="1:11" x14ac:dyDescent="0.25">
      <c r="A14" s="18" t="s">
        <v>10</v>
      </c>
      <c r="B14" s="128" t="s">
        <v>89</v>
      </c>
      <c r="C14" s="128"/>
      <c r="D14" s="128"/>
      <c r="E14" s="128"/>
      <c r="F14" s="19" t="s">
        <v>17</v>
      </c>
      <c r="G14" s="3">
        <v>559</v>
      </c>
      <c r="H14" s="20" t="s">
        <v>3</v>
      </c>
      <c r="I14" s="20"/>
      <c r="J14" s="21"/>
      <c r="K14" s="22">
        <f t="shared" si="0"/>
        <v>559</v>
      </c>
    </row>
    <row r="15" spans="1:11" x14ac:dyDescent="0.25">
      <c r="A15" s="18" t="s">
        <v>10</v>
      </c>
      <c r="B15" s="128" t="s">
        <v>37</v>
      </c>
      <c r="C15" s="128"/>
      <c r="D15" s="128"/>
      <c r="E15" s="128"/>
      <c r="F15" s="19" t="s">
        <v>109</v>
      </c>
      <c r="G15" s="3">
        <v>520</v>
      </c>
      <c r="H15" s="20" t="s">
        <v>3</v>
      </c>
      <c r="I15" s="20"/>
      <c r="J15" s="21"/>
      <c r="K15" s="22">
        <f t="shared" si="0"/>
        <v>520</v>
      </c>
    </row>
    <row r="16" spans="1:11" x14ac:dyDescent="0.25">
      <c r="A16" s="18" t="s">
        <v>10</v>
      </c>
      <c r="B16" s="128" t="s">
        <v>30</v>
      </c>
      <c r="C16" s="128"/>
      <c r="D16" s="128"/>
      <c r="E16" s="128"/>
      <c r="F16" s="19" t="s">
        <v>14</v>
      </c>
      <c r="G16" s="3">
        <v>850</v>
      </c>
      <c r="H16" s="20" t="s">
        <v>3</v>
      </c>
      <c r="I16" s="20"/>
      <c r="J16" s="21"/>
      <c r="K16" s="22">
        <f t="shared" si="0"/>
        <v>850</v>
      </c>
    </row>
    <row r="17" spans="1:13" x14ac:dyDescent="0.25">
      <c r="A17" s="18" t="s">
        <v>10</v>
      </c>
      <c r="B17" s="128" t="s">
        <v>165</v>
      </c>
      <c r="C17" s="128"/>
      <c r="D17" s="128"/>
      <c r="E17" s="128"/>
      <c r="F17" s="19" t="s">
        <v>16</v>
      </c>
      <c r="G17" s="3">
        <v>84</v>
      </c>
      <c r="H17" s="20" t="s">
        <v>3</v>
      </c>
      <c r="I17" s="20"/>
      <c r="J17" s="21"/>
      <c r="K17" s="22">
        <f t="shared" ref="K17" si="1">G17</f>
        <v>84</v>
      </c>
    </row>
    <row r="18" spans="1:13" x14ac:dyDescent="0.25">
      <c r="A18" s="18" t="s">
        <v>10</v>
      </c>
      <c r="B18" s="128" t="s">
        <v>38</v>
      </c>
      <c r="C18" s="128"/>
      <c r="D18" s="128"/>
      <c r="E18" s="128"/>
      <c r="F18" s="19" t="s">
        <v>16</v>
      </c>
      <c r="G18" s="3">
        <v>284.27999999999997</v>
      </c>
      <c r="H18" s="20" t="s">
        <v>3</v>
      </c>
      <c r="I18" s="20"/>
      <c r="J18" s="21"/>
      <c r="K18" s="22">
        <f>G18</f>
        <v>284.27999999999997</v>
      </c>
    </row>
    <row r="19" spans="1:13" x14ac:dyDescent="0.25">
      <c r="A19" s="18" t="s">
        <v>10</v>
      </c>
      <c r="B19" s="128" t="s">
        <v>104</v>
      </c>
      <c r="C19" s="128"/>
      <c r="D19" s="128"/>
      <c r="E19" s="128"/>
      <c r="F19" s="19" t="s">
        <v>16</v>
      </c>
      <c r="G19" s="3">
        <v>230</v>
      </c>
      <c r="H19" s="20" t="s">
        <v>3</v>
      </c>
      <c r="I19" s="20"/>
      <c r="J19" s="21"/>
      <c r="K19" s="22">
        <f t="shared" ref="K19" si="2">G19</f>
        <v>230</v>
      </c>
    </row>
    <row r="20" spans="1:13" x14ac:dyDescent="0.25">
      <c r="A20" s="18" t="s">
        <v>10</v>
      </c>
      <c r="B20" s="128" t="s">
        <v>121</v>
      </c>
      <c r="C20" s="128"/>
      <c r="D20" s="128"/>
      <c r="E20" s="128"/>
      <c r="F20" s="19" t="s">
        <v>16</v>
      </c>
      <c r="G20" s="3">
        <v>281.75</v>
      </c>
      <c r="H20" s="20" t="s">
        <v>3</v>
      </c>
      <c r="I20" s="20"/>
      <c r="J20" s="21" t="s">
        <v>3</v>
      </c>
      <c r="K20" s="22">
        <f>(2*G20)</f>
        <v>563.5</v>
      </c>
    </row>
    <row r="21" spans="1:13" x14ac:dyDescent="0.25">
      <c r="A21" s="18" t="s">
        <v>10</v>
      </c>
      <c r="B21" s="128" t="s">
        <v>40</v>
      </c>
      <c r="C21" s="128"/>
      <c r="D21" s="128"/>
      <c r="E21" s="128"/>
      <c r="F21" s="19" t="s">
        <v>16</v>
      </c>
      <c r="G21" s="3">
        <v>87.5</v>
      </c>
      <c r="H21" s="20" t="s">
        <v>3</v>
      </c>
      <c r="I21" s="20"/>
      <c r="J21" s="21"/>
      <c r="K21" s="22">
        <f>G21</f>
        <v>87.5</v>
      </c>
    </row>
    <row r="22" spans="1:13" x14ac:dyDescent="0.25">
      <c r="A22" s="18" t="s">
        <v>10</v>
      </c>
      <c r="B22" s="128" t="s">
        <v>88</v>
      </c>
      <c r="C22" s="128"/>
      <c r="D22" s="128"/>
      <c r="E22" s="128"/>
      <c r="F22" s="19" t="s">
        <v>17</v>
      </c>
      <c r="G22" s="3">
        <v>180</v>
      </c>
      <c r="H22" s="20" t="s">
        <v>3</v>
      </c>
      <c r="I22" s="20"/>
      <c r="J22" s="21"/>
      <c r="K22" s="22">
        <f t="shared" ref="K22:K25" si="3">G22</f>
        <v>180</v>
      </c>
    </row>
    <row r="23" spans="1:13" x14ac:dyDescent="0.25">
      <c r="A23" s="18" t="s">
        <v>10</v>
      </c>
      <c r="B23" s="128" t="s">
        <v>41</v>
      </c>
      <c r="C23" s="128"/>
      <c r="D23" s="128"/>
      <c r="E23" s="128"/>
      <c r="F23" s="19" t="s">
        <v>16</v>
      </c>
      <c r="G23" s="3">
        <v>256.89999999999998</v>
      </c>
      <c r="H23" s="24" t="s">
        <v>3</v>
      </c>
      <c r="I23" s="20"/>
      <c r="J23" s="21"/>
      <c r="K23" s="22">
        <f t="shared" si="3"/>
        <v>256.89999999999998</v>
      </c>
    </row>
    <row r="24" spans="1:13" s="29" customFormat="1" x14ac:dyDescent="0.25">
      <c r="A24" s="25" t="s">
        <v>10</v>
      </c>
      <c r="B24" s="135" t="s">
        <v>122</v>
      </c>
      <c r="C24" s="135"/>
      <c r="D24" s="135"/>
      <c r="E24" s="135"/>
      <c r="F24" s="26" t="s">
        <v>16</v>
      </c>
      <c r="G24" s="3">
        <v>99</v>
      </c>
      <c r="H24" s="24" t="s">
        <v>3</v>
      </c>
      <c r="I24" s="24"/>
      <c r="J24" s="27"/>
      <c r="K24" s="28">
        <f t="shared" si="3"/>
        <v>99</v>
      </c>
    </row>
    <row r="25" spans="1:13" x14ac:dyDescent="0.25">
      <c r="A25" s="18" t="s">
        <v>10</v>
      </c>
      <c r="B25" s="128" t="s">
        <v>31</v>
      </c>
      <c r="C25" s="128"/>
      <c r="D25" s="128"/>
      <c r="E25" s="128"/>
      <c r="F25" s="19" t="s">
        <v>14</v>
      </c>
      <c r="G25" s="3">
        <v>485.19</v>
      </c>
      <c r="H25" s="20" t="s">
        <v>3</v>
      </c>
      <c r="I25" s="20"/>
      <c r="J25" s="21"/>
      <c r="K25" s="22">
        <f t="shared" si="3"/>
        <v>485.19</v>
      </c>
    </row>
    <row r="26" spans="1:13" x14ac:dyDescent="0.25">
      <c r="A26" s="18" t="s">
        <v>12</v>
      </c>
      <c r="B26" s="128" t="s">
        <v>42</v>
      </c>
      <c r="C26" s="128"/>
      <c r="D26" s="128"/>
      <c r="E26" s="128"/>
      <c r="F26" s="19" t="s">
        <v>16</v>
      </c>
      <c r="G26" s="3">
        <v>1062.1300000000001</v>
      </c>
      <c r="H26" s="20" t="s">
        <v>3</v>
      </c>
      <c r="I26" s="20"/>
      <c r="J26" s="21" t="s">
        <v>3</v>
      </c>
      <c r="K26" s="54">
        <f>(2*G26)</f>
        <v>2124.2600000000002</v>
      </c>
    </row>
    <row r="27" spans="1:13" x14ac:dyDescent="0.25">
      <c r="A27" s="18" t="s">
        <v>113</v>
      </c>
      <c r="B27" s="128" t="s">
        <v>24</v>
      </c>
      <c r="C27" s="128"/>
      <c r="D27" s="128"/>
      <c r="E27" s="128"/>
      <c r="F27" s="19" t="s">
        <v>14</v>
      </c>
      <c r="G27" s="4">
        <v>93.67</v>
      </c>
      <c r="H27" s="20" t="s">
        <v>3</v>
      </c>
      <c r="I27" s="20"/>
      <c r="J27" s="21"/>
      <c r="K27" s="22">
        <f>G27</f>
        <v>93.67</v>
      </c>
    </row>
    <row r="28" spans="1:13" ht="29.25" customHeight="1" x14ac:dyDescent="0.25">
      <c r="A28" s="18" t="s">
        <v>12</v>
      </c>
      <c r="B28" s="128" t="s">
        <v>111</v>
      </c>
      <c r="C28" s="128"/>
      <c r="D28" s="128"/>
      <c r="E28" s="128"/>
      <c r="F28" s="19" t="s">
        <v>16</v>
      </c>
      <c r="G28" s="3">
        <v>1144.8599999999999</v>
      </c>
      <c r="H28" s="20" t="s">
        <v>3</v>
      </c>
      <c r="I28" s="20" t="s">
        <v>3</v>
      </c>
      <c r="J28" s="21" t="s">
        <v>3</v>
      </c>
      <c r="K28" s="22">
        <f>G28*2</f>
        <v>2289.7199999999998</v>
      </c>
      <c r="M28" s="30"/>
    </row>
    <row r="29" spans="1:13" x14ac:dyDescent="0.25">
      <c r="A29" s="18" t="s">
        <v>10</v>
      </c>
      <c r="B29" s="128" t="s">
        <v>87</v>
      </c>
      <c r="C29" s="128"/>
      <c r="D29" s="128"/>
      <c r="E29" s="128"/>
      <c r="F29" s="19" t="s">
        <v>18</v>
      </c>
      <c r="G29" s="3">
        <v>493</v>
      </c>
      <c r="H29" s="20" t="s">
        <v>3</v>
      </c>
      <c r="I29" s="20"/>
      <c r="J29" s="21"/>
      <c r="K29" s="22">
        <f>G29</f>
        <v>493</v>
      </c>
    </row>
    <row r="30" spans="1:13" x14ac:dyDescent="0.25">
      <c r="A30" s="18" t="s">
        <v>10</v>
      </c>
      <c r="B30" s="128" t="s">
        <v>39</v>
      </c>
      <c r="C30" s="128"/>
      <c r="D30" s="128"/>
      <c r="E30" s="128"/>
      <c r="F30" s="19" t="s">
        <v>16</v>
      </c>
      <c r="G30" s="3">
        <v>100</v>
      </c>
      <c r="H30" s="20" t="s">
        <v>3</v>
      </c>
      <c r="I30" s="20"/>
      <c r="J30" s="21"/>
      <c r="K30" s="22">
        <f>G30</f>
        <v>100</v>
      </c>
    </row>
    <row r="31" spans="1:13" x14ac:dyDescent="0.25">
      <c r="A31" s="18" t="s">
        <v>10</v>
      </c>
      <c r="B31" s="128" t="s">
        <v>63</v>
      </c>
      <c r="C31" s="128"/>
      <c r="D31" s="128"/>
      <c r="E31" s="128"/>
      <c r="F31" s="19" t="s">
        <v>16</v>
      </c>
      <c r="G31" s="3">
        <v>314.95</v>
      </c>
      <c r="H31" s="24" t="s">
        <v>3</v>
      </c>
      <c r="I31" s="20" t="s">
        <v>3</v>
      </c>
      <c r="J31" s="21" t="s">
        <v>3</v>
      </c>
      <c r="K31" s="18">
        <f>(3*G31)</f>
        <v>944.84999999999991</v>
      </c>
    </row>
    <row r="32" spans="1:13" x14ac:dyDescent="0.25">
      <c r="A32" s="18" t="s">
        <v>10</v>
      </c>
      <c r="B32" s="128" t="s">
        <v>4</v>
      </c>
      <c r="C32" s="128"/>
      <c r="D32" s="128"/>
      <c r="E32" s="128"/>
      <c r="F32" s="19" t="s">
        <v>16</v>
      </c>
      <c r="G32" s="3">
        <v>880</v>
      </c>
      <c r="H32" s="20" t="s">
        <v>3</v>
      </c>
      <c r="I32" s="20" t="s">
        <v>3</v>
      </c>
      <c r="J32" s="21"/>
      <c r="K32" s="22">
        <f>(2*G32)</f>
        <v>1760</v>
      </c>
    </row>
    <row r="33" spans="1:11" x14ac:dyDescent="0.25">
      <c r="A33" s="18" t="s">
        <v>10</v>
      </c>
      <c r="B33" s="128" t="s">
        <v>101</v>
      </c>
      <c r="C33" s="128"/>
      <c r="D33" s="128"/>
      <c r="E33" s="128"/>
      <c r="F33" s="19" t="s">
        <v>16</v>
      </c>
      <c r="G33" s="3">
        <v>200</v>
      </c>
      <c r="H33" s="20" t="s">
        <v>3</v>
      </c>
      <c r="I33" s="20"/>
      <c r="J33" s="21"/>
      <c r="K33" s="22">
        <f>G33</f>
        <v>200</v>
      </c>
    </row>
    <row r="34" spans="1:11" x14ac:dyDescent="0.25">
      <c r="A34" s="18" t="s">
        <v>10</v>
      </c>
      <c r="B34" s="128" t="s">
        <v>127</v>
      </c>
      <c r="C34" s="128" t="s">
        <v>128</v>
      </c>
      <c r="D34" s="128">
        <v>280</v>
      </c>
      <c r="E34" s="128" t="s">
        <v>3</v>
      </c>
      <c r="F34" s="19" t="s">
        <v>128</v>
      </c>
      <c r="G34" s="3">
        <v>280</v>
      </c>
      <c r="H34" s="20" t="s">
        <v>3</v>
      </c>
      <c r="I34" s="20"/>
      <c r="J34" s="21"/>
      <c r="K34" s="22">
        <f>G34</f>
        <v>280</v>
      </c>
    </row>
    <row r="35" spans="1:11" x14ac:dyDescent="0.25">
      <c r="A35" s="18" t="s">
        <v>10</v>
      </c>
      <c r="B35" s="128" t="s">
        <v>43</v>
      </c>
      <c r="C35" s="128"/>
      <c r="D35" s="128"/>
      <c r="E35" s="128"/>
      <c r="F35" s="19" t="s">
        <v>109</v>
      </c>
      <c r="G35" s="3">
        <v>470</v>
      </c>
      <c r="H35" s="20" t="s">
        <v>3</v>
      </c>
      <c r="I35" s="20"/>
      <c r="J35" s="21" t="s">
        <v>3</v>
      </c>
      <c r="K35" s="22">
        <f>(2*G35)</f>
        <v>940</v>
      </c>
    </row>
    <row r="36" spans="1:11" x14ac:dyDescent="0.25">
      <c r="A36" s="18" t="s">
        <v>10</v>
      </c>
      <c r="B36" s="128" t="s">
        <v>44</v>
      </c>
      <c r="C36" s="128"/>
      <c r="D36" s="128"/>
      <c r="E36" s="128"/>
      <c r="F36" s="19" t="s">
        <v>16</v>
      </c>
      <c r="G36" s="3">
        <v>375</v>
      </c>
      <c r="H36" s="20" t="s">
        <v>3</v>
      </c>
      <c r="I36" s="20"/>
      <c r="J36" s="21"/>
      <c r="K36" s="22">
        <f t="shared" ref="K36:K37" si="4">G36</f>
        <v>375</v>
      </c>
    </row>
    <row r="37" spans="1:11" x14ac:dyDescent="0.25">
      <c r="A37" s="18" t="s">
        <v>10</v>
      </c>
      <c r="B37" s="128" t="s">
        <v>114</v>
      </c>
      <c r="C37" s="128"/>
      <c r="D37" s="128"/>
      <c r="E37" s="128"/>
      <c r="F37" s="19" t="s">
        <v>16</v>
      </c>
      <c r="G37" s="3">
        <v>392</v>
      </c>
      <c r="H37" s="20" t="s">
        <v>3</v>
      </c>
      <c r="I37" s="20"/>
      <c r="J37" s="21"/>
      <c r="K37" s="22">
        <f t="shared" si="4"/>
        <v>392</v>
      </c>
    </row>
    <row r="38" spans="1:11" x14ac:dyDescent="0.25">
      <c r="A38" s="18" t="s">
        <v>10</v>
      </c>
      <c r="B38" s="128" t="s">
        <v>45</v>
      </c>
      <c r="C38" s="128"/>
      <c r="D38" s="128"/>
      <c r="E38" s="128"/>
      <c r="F38" s="19" t="s">
        <v>16</v>
      </c>
      <c r="G38" s="3">
        <v>401.53</v>
      </c>
      <c r="H38" s="20" t="s">
        <v>3</v>
      </c>
      <c r="I38" s="20"/>
      <c r="J38" s="21"/>
      <c r="K38" s="22">
        <f>G38</f>
        <v>401.53</v>
      </c>
    </row>
    <row r="39" spans="1:11" x14ac:dyDescent="0.25">
      <c r="A39" s="18" t="s">
        <v>10</v>
      </c>
      <c r="B39" s="128" t="s">
        <v>25</v>
      </c>
      <c r="C39" s="128"/>
      <c r="D39" s="128"/>
      <c r="E39" s="128"/>
      <c r="F39" s="19" t="s">
        <v>14</v>
      </c>
      <c r="G39" s="3">
        <v>311.44</v>
      </c>
      <c r="H39" s="20" t="s">
        <v>3</v>
      </c>
      <c r="I39" s="20"/>
      <c r="J39" s="21"/>
      <c r="K39" s="22">
        <f>G39</f>
        <v>311.44</v>
      </c>
    </row>
    <row r="40" spans="1:11" x14ac:dyDescent="0.25">
      <c r="A40" s="18" t="s">
        <v>12</v>
      </c>
      <c r="B40" s="128" t="s">
        <v>46</v>
      </c>
      <c r="C40" s="128"/>
      <c r="D40" s="128"/>
      <c r="E40" s="128"/>
      <c r="F40" s="19" t="s">
        <v>16</v>
      </c>
      <c r="G40" s="3">
        <v>830.76</v>
      </c>
      <c r="H40" s="24" t="s">
        <v>3</v>
      </c>
      <c r="I40" s="20" t="s">
        <v>3</v>
      </c>
      <c r="J40" s="21" t="s">
        <v>3</v>
      </c>
      <c r="K40" s="22">
        <f>(3*G40)</f>
        <v>2492.2799999999997</v>
      </c>
    </row>
    <row r="41" spans="1:11" x14ac:dyDescent="0.25">
      <c r="A41" s="18" t="s">
        <v>10</v>
      </c>
      <c r="B41" s="128" t="s">
        <v>115</v>
      </c>
      <c r="C41" s="128"/>
      <c r="D41" s="128"/>
      <c r="E41" s="128"/>
      <c r="F41" s="19" t="s">
        <v>14</v>
      </c>
      <c r="G41" s="3">
        <v>100</v>
      </c>
      <c r="H41" s="20" t="s">
        <v>3</v>
      </c>
      <c r="I41" s="20"/>
      <c r="J41" s="21"/>
      <c r="K41" s="22">
        <f t="shared" ref="K41:K42" si="5">G41</f>
        <v>100</v>
      </c>
    </row>
    <row r="42" spans="1:11" x14ac:dyDescent="0.25">
      <c r="A42" s="18" t="s">
        <v>10</v>
      </c>
      <c r="B42" s="128" t="s">
        <v>48</v>
      </c>
      <c r="C42" s="128"/>
      <c r="D42" s="128"/>
      <c r="E42" s="128"/>
      <c r="F42" s="19" t="s">
        <v>16</v>
      </c>
      <c r="G42" s="3">
        <v>318.58999999999997</v>
      </c>
      <c r="H42" s="20" t="s">
        <v>3</v>
      </c>
      <c r="I42" s="20"/>
      <c r="J42" s="21"/>
      <c r="K42" s="22">
        <f t="shared" si="5"/>
        <v>318.58999999999997</v>
      </c>
    </row>
    <row r="43" spans="1:11" x14ac:dyDescent="0.25">
      <c r="A43" s="18" t="s">
        <v>10</v>
      </c>
      <c r="B43" s="128" t="s">
        <v>49</v>
      </c>
      <c r="C43" s="128"/>
      <c r="D43" s="128"/>
      <c r="E43" s="128"/>
      <c r="F43" s="19" t="s">
        <v>16</v>
      </c>
      <c r="G43" s="3">
        <v>300</v>
      </c>
      <c r="H43" s="20" t="s">
        <v>3</v>
      </c>
      <c r="I43" s="20"/>
      <c r="J43" s="21"/>
      <c r="K43" s="22">
        <f>G43</f>
        <v>300</v>
      </c>
    </row>
    <row r="44" spans="1:11" x14ac:dyDescent="0.25">
      <c r="A44" s="18" t="s">
        <v>10</v>
      </c>
      <c r="B44" s="128" t="s">
        <v>131</v>
      </c>
      <c r="C44" s="128"/>
      <c r="D44" s="128"/>
      <c r="E44" s="128"/>
      <c r="F44" s="19" t="s">
        <v>132</v>
      </c>
      <c r="G44" s="3">
        <v>300</v>
      </c>
      <c r="H44" s="20" t="s">
        <v>3</v>
      </c>
      <c r="I44" s="20"/>
      <c r="J44" s="21"/>
      <c r="K44" s="22">
        <f>G44</f>
        <v>300</v>
      </c>
    </row>
    <row r="45" spans="1:11" x14ac:dyDescent="0.25">
      <c r="A45" s="18" t="s">
        <v>10</v>
      </c>
      <c r="B45" s="128" t="s">
        <v>50</v>
      </c>
      <c r="C45" s="128"/>
      <c r="D45" s="128"/>
      <c r="E45" s="128"/>
      <c r="F45" s="19" t="s">
        <v>16</v>
      </c>
      <c r="G45" s="3">
        <v>61.52</v>
      </c>
      <c r="H45" s="20" t="s">
        <v>3</v>
      </c>
      <c r="I45" s="20"/>
      <c r="J45" s="21" t="s">
        <v>3</v>
      </c>
      <c r="K45" s="18">
        <f>(2*G45)</f>
        <v>123.04</v>
      </c>
    </row>
    <row r="46" spans="1:11" x14ac:dyDescent="0.25">
      <c r="A46" s="18" t="s">
        <v>10</v>
      </c>
      <c r="B46" s="128" t="s">
        <v>51</v>
      </c>
      <c r="C46" s="128"/>
      <c r="D46" s="128"/>
      <c r="E46" s="128"/>
      <c r="F46" s="19" t="s">
        <v>17</v>
      </c>
      <c r="G46" s="3">
        <v>200</v>
      </c>
      <c r="H46" s="20" t="s">
        <v>3</v>
      </c>
      <c r="I46" s="20"/>
      <c r="J46" s="21"/>
      <c r="K46" s="22">
        <f>G46</f>
        <v>200</v>
      </c>
    </row>
    <row r="47" spans="1:11" x14ac:dyDescent="0.25">
      <c r="A47" s="18" t="s">
        <v>10</v>
      </c>
      <c r="B47" s="128" t="s">
        <v>52</v>
      </c>
      <c r="C47" s="128"/>
      <c r="D47" s="128"/>
      <c r="E47" s="128"/>
      <c r="F47" s="19" t="s">
        <v>16</v>
      </c>
      <c r="G47" s="3">
        <v>93.67</v>
      </c>
      <c r="H47" s="20" t="s">
        <v>3</v>
      </c>
      <c r="I47" s="20"/>
      <c r="J47" s="21"/>
      <c r="K47" s="22">
        <f t="shared" ref="K47:K48" si="6">G47</f>
        <v>93.67</v>
      </c>
    </row>
    <row r="48" spans="1:11" x14ac:dyDescent="0.25">
      <c r="A48" s="18" t="s">
        <v>10</v>
      </c>
      <c r="B48" s="128" t="s">
        <v>83</v>
      </c>
      <c r="C48" s="128"/>
      <c r="D48" s="128"/>
      <c r="E48" s="128"/>
      <c r="F48" s="19" t="s">
        <v>15</v>
      </c>
      <c r="G48" s="3">
        <v>470</v>
      </c>
      <c r="H48" s="20" t="s">
        <v>3</v>
      </c>
      <c r="I48" s="20"/>
      <c r="J48" s="21"/>
      <c r="K48" s="22">
        <f t="shared" si="6"/>
        <v>470</v>
      </c>
    </row>
    <row r="49" spans="1:11" x14ac:dyDescent="0.25">
      <c r="A49" s="18" t="s">
        <v>10</v>
      </c>
      <c r="B49" s="128" t="s">
        <v>47</v>
      </c>
      <c r="C49" s="128"/>
      <c r="D49" s="128"/>
      <c r="E49" s="128"/>
      <c r="F49" s="19" t="s">
        <v>17</v>
      </c>
      <c r="G49" s="3">
        <v>100</v>
      </c>
      <c r="H49" s="20" t="s">
        <v>3</v>
      </c>
      <c r="I49" s="20"/>
      <c r="J49" s="21"/>
      <c r="K49" s="22">
        <f>G49</f>
        <v>100</v>
      </c>
    </row>
    <row r="50" spans="1:11" x14ac:dyDescent="0.25">
      <c r="A50" s="18" t="s">
        <v>10</v>
      </c>
      <c r="B50" s="128" t="s">
        <v>53</v>
      </c>
      <c r="C50" s="128"/>
      <c r="D50" s="128"/>
      <c r="E50" s="128"/>
      <c r="F50" s="19" t="s">
        <v>16</v>
      </c>
      <c r="G50" s="3">
        <v>618</v>
      </c>
      <c r="H50" s="20" t="s">
        <v>3</v>
      </c>
      <c r="I50" s="20"/>
      <c r="J50" s="21" t="s">
        <v>54</v>
      </c>
      <c r="K50" s="22">
        <f>(2*G50)</f>
        <v>1236</v>
      </c>
    </row>
    <row r="51" spans="1:11" x14ac:dyDescent="0.25">
      <c r="A51" s="18" t="s">
        <v>10</v>
      </c>
      <c r="B51" s="128" t="s">
        <v>55</v>
      </c>
      <c r="C51" s="128"/>
      <c r="D51" s="128"/>
      <c r="E51" s="128"/>
      <c r="F51" s="19" t="s">
        <v>16</v>
      </c>
      <c r="G51" s="3">
        <v>392.28</v>
      </c>
      <c r="H51" s="20" t="s">
        <v>3</v>
      </c>
      <c r="I51" s="20"/>
      <c r="J51" s="21" t="s">
        <v>3</v>
      </c>
      <c r="K51" s="22">
        <f>(2*G51)</f>
        <v>784.56</v>
      </c>
    </row>
    <row r="52" spans="1:11" x14ac:dyDescent="0.25">
      <c r="A52" s="18" t="s">
        <v>10</v>
      </c>
      <c r="B52" s="128" t="s">
        <v>26</v>
      </c>
      <c r="C52" s="128"/>
      <c r="D52" s="128"/>
      <c r="E52" s="128"/>
      <c r="F52" s="19" t="s">
        <v>14</v>
      </c>
      <c r="G52" s="3">
        <v>181.64</v>
      </c>
      <c r="H52" s="20" t="s">
        <v>3</v>
      </c>
      <c r="I52" s="20"/>
      <c r="J52" s="21"/>
      <c r="K52" s="18">
        <f>(2*G52)</f>
        <v>363.28</v>
      </c>
    </row>
    <row r="53" spans="1:11" x14ac:dyDescent="0.25">
      <c r="A53" s="18" t="s">
        <v>10</v>
      </c>
      <c r="B53" s="128" t="s">
        <v>56</v>
      </c>
      <c r="C53" s="128"/>
      <c r="D53" s="128"/>
      <c r="E53" s="128"/>
      <c r="F53" s="19" t="s">
        <v>16</v>
      </c>
      <c r="G53" s="3">
        <v>64.48</v>
      </c>
      <c r="H53" s="20" t="s">
        <v>3</v>
      </c>
      <c r="I53" s="20"/>
      <c r="J53" s="21" t="s">
        <v>3</v>
      </c>
      <c r="K53" s="22">
        <f>(2*G53)</f>
        <v>128.96</v>
      </c>
    </row>
    <row r="54" spans="1:11" x14ac:dyDescent="0.25">
      <c r="A54" s="18" t="s">
        <v>10</v>
      </c>
      <c r="B54" s="128" t="s">
        <v>91</v>
      </c>
      <c r="C54" s="128"/>
      <c r="D54" s="128"/>
      <c r="E54" s="128"/>
      <c r="F54" s="19" t="s">
        <v>17</v>
      </c>
      <c r="G54" s="3">
        <v>630</v>
      </c>
      <c r="H54" s="20" t="s">
        <v>3</v>
      </c>
      <c r="I54" s="20"/>
      <c r="J54" s="21"/>
      <c r="K54" s="22">
        <f t="shared" ref="K54:K60" si="7">G54</f>
        <v>630</v>
      </c>
    </row>
    <row r="55" spans="1:11" x14ac:dyDescent="0.25">
      <c r="A55" s="18" t="s">
        <v>10</v>
      </c>
      <c r="B55" s="128" t="s">
        <v>57</v>
      </c>
      <c r="C55" s="128"/>
      <c r="D55" s="128"/>
      <c r="E55" s="128"/>
      <c r="F55" s="19" t="s">
        <v>16</v>
      </c>
      <c r="G55" s="3">
        <v>181.64</v>
      </c>
      <c r="H55" s="20" t="s">
        <v>3</v>
      </c>
      <c r="I55" s="20"/>
      <c r="J55" s="21"/>
      <c r="K55" s="22">
        <f t="shared" si="7"/>
        <v>181.64</v>
      </c>
    </row>
    <row r="56" spans="1:11" ht="15" customHeight="1" x14ac:dyDescent="0.25">
      <c r="A56" s="18" t="s">
        <v>129</v>
      </c>
      <c r="B56" s="128" t="s">
        <v>130</v>
      </c>
      <c r="C56" s="128" t="s">
        <v>128</v>
      </c>
      <c r="D56" s="128">
        <v>180</v>
      </c>
      <c r="E56" s="128" t="s">
        <v>3</v>
      </c>
      <c r="F56" s="19" t="s">
        <v>128</v>
      </c>
      <c r="G56" s="3">
        <v>180</v>
      </c>
      <c r="H56" s="20" t="s">
        <v>3</v>
      </c>
      <c r="I56" s="20"/>
      <c r="J56" s="21"/>
      <c r="K56" s="22">
        <f t="shared" si="7"/>
        <v>180</v>
      </c>
    </row>
    <row r="57" spans="1:11" ht="15" customHeight="1" x14ac:dyDescent="0.25">
      <c r="A57" s="18" t="s">
        <v>10</v>
      </c>
      <c r="B57" s="128" t="s">
        <v>123</v>
      </c>
      <c r="C57" s="128"/>
      <c r="D57" s="128"/>
      <c r="E57" s="128"/>
      <c r="F57" s="19" t="s">
        <v>15</v>
      </c>
      <c r="G57" s="3">
        <v>200</v>
      </c>
      <c r="H57" s="20" t="s">
        <v>3</v>
      </c>
      <c r="I57" s="20"/>
      <c r="J57" s="21"/>
      <c r="K57" s="22">
        <f t="shared" si="7"/>
        <v>200</v>
      </c>
    </row>
    <row r="58" spans="1:11" s="37" customFormat="1" x14ac:dyDescent="0.25">
      <c r="A58" s="31" t="s">
        <v>10</v>
      </c>
      <c r="B58" s="128" t="s">
        <v>98</v>
      </c>
      <c r="C58" s="128" t="s">
        <v>15</v>
      </c>
      <c r="D58" s="128">
        <v>65.86</v>
      </c>
      <c r="E58" s="128" t="s">
        <v>3</v>
      </c>
      <c r="F58" s="33" t="s">
        <v>15</v>
      </c>
      <c r="G58" s="33">
        <v>65.86</v>
      </c>
      <c r="H58" s="34" t="s">
        <v>3</v>
      </c>
      <c r="I58" s="32"/>
      <c r="J58" s="35"/>
      <c r="K58" s="36">
        <f t="shared" si="7"/>
        <v>65.86</v>
      </c>
    </row>
    <row r="59" spans="1:11" x14ac:dyDescent="0.25">
      <c r="A59" s="18" t="s">
        <v>10</v>
      </c>
      <c r="B59" s="128" t="s">
        <v>58</v>
      </c>
      <c r="C59" s="128"/>
      <c r="D59" s="128"/>
      <c r="E59" s="128"/>
      <c r="F59" s="19" t="s">
        <v>16</v>
      </c>
      <c r="G59" s="3">
        <v>160</v>
      </c>
      <c r="H59" s="20" t="s">
        <v>3</v>
      </c>
      <c r="I59" s="20"/>
      <c r="J59" s="21"/>
      <c r="K59" s="22">
        <f t="shared" si="7"/>
        <v>160</v>
      </c>
    </row>
    <row r="60" spans="1:11" x14ac:dyDescent="0.25">
      <c r="A60" s="18" t="s">
        <v>10</v>
      </c>
      <c r="B60" s="128" t="s">
        <v>59</v>
      </c>
      <c r="C60" s="128"/>
      <c r="D60" s="128"/>
      <c r="E60" s="128"/>
      <c r="F60" s="19" t="s">
        <v>16</v>
      </c>
      <c r="G60" s="3">
        <v>54.11</v>
      </c>
      <c r="H60" s="20" t="s">
        <v>3</v>
      </c>
      <c r="I60" s="20"/>
      <c r="J60" s="21"/>
      <c r="K60" s="22">
        <f t="shared" si="7"/>
        <v>54.11</v>
      </c>
    </row>
    <row r="61" spans="1:11" x14ac:dyDescent="0.25">
      <c r="A61" s="18" t="s">
        <v>10</v>
      </c>
      <c r="B61" s="128" t="s">
        <v>81</v>
      </c>
      <c r="C61" s="128"/>
      <c r="D61" s="128"/>
      <c r="E61" s="128"/>
      <c r="F61" s="19" t="s">
        <v>16</v>
      </c>
      <c r="G61" s="3">
        <v>375.47</v>
      </c>
      <c r="H61" s="20" t="s">
        <v>3</v>
      </c>
      <c r="I61" s="20" t="s">
        <v>3</v>
      </c>
      <c r="J61" s="21" t="s">
        <v>3</v>
      </c>
      <c r="K61" s="22">
        <f>3*G61</f>
        <v>1126.4100000000001</v>
      </c>
    </row>
    <row r="62" spans="1:11" x14ac:dyDescent="0.25">
      <c r="A62" s="18" t="s">
        <v>10</v>
      </c>
      <c r="B62" s="128" t="s">
        <v>60</v>
      </c>
      <c r="C62" s="128"/>
      <c r="D62" s="128"/>
      <c r="E62" s="128"/>
      <c r="F62" s="19" t="s">
        <v>16</v>
      </c>
      <c r="G62" s="3">
        <v>110.35</v>
      </c>
      <c r="H62" s="20" t="s">
        <v>3</v>
      </c>
      <c r="I62" s="20"/>
      <c r="J62" s="21"/>
      <c r="K62" s="22">
        <f>(1*G62)</f>
        <v>110.35</v>
      </c>
    </row>
    <row r="63" spans="1:11" ht="24.75" customHeight="1" x14ac:dyDescent="0.25">
      <c r="A63" s="18" t="s">
        <v>10</v>
      </c>
      <c r="B63" s="128" t="s">
        <v>90</v>
      </c>
      <c r="C63" s="128"/>
      <c r="D63" s="128"/>
      <c r="E63" s="128"/>
      <c r="F63" s="19" t="s">
        <v>17</v>
      </c>
      <c r="G63" s="3">
        <v>630</v>
      </c>
      <c r="H63" s="20" t="s">
        <v>3</v>
      </c>
      <c r="I63" s="20"/>
      <c r="J63" s="21"/>
      <c r="K63" s="22">
        <f t="shared" ref="K63:K67" si="8">G63</f>
        <v>630</v>
      </c>
    </row>
    <row r="64" spans="1:11" x14ac:dyDescent="0.25">
      <c r="A64" s="18" t="s">
        <v>10</v>
      </c>
      <c r="B64" s="128" t="s">
        <v>98</v>
      </c>
      <c r="C64" s="128"/>
      <c r="D64" s="128"/>
      <c r="E64" s="128"/>
      <c r="F64" s="19" t="s">
        <v>15</v>
      </c>
      <c r="G64" s="3">
        <v>100</v>
      </c>
      <c r="H64" s="20" t="s">
        <v>3</v>
      </c>
      <c r="I64" s="20"/>
      <c r="J64" s="21"/>
      <c r="K64" s="22">
        <f t="shared" si="8"/>
        <v>100</v>
      </c>
    </row>
    <row r="65" spans="1:11" x14ac:dyDescent="0.25">
      <c r="A65" s="18" t="s">
        <v>10</v>
      </c>
      <c r="B65" s="128" t="s">
        <v>84</v>
      </c>
      <c r="C65" s="128"/>
      <c r="D65" s="128"/>
      <c r="E65" s="128"/>
      <c r="F65" s="19" t="s">
        <v>15</v>
      </c>
      <c r="G65" s="3">
        <v>170</v>
      </c>
      <c r="H65" s="24" t="s">
        <v>3</v>
      </c>
      <c r="I65" s="20"/>
      <c r="J65" s="21"/>
      <c r="K65" s="22">
        <f t="shared" si="8"/>
        <v>170</v>
      </c>
    </row>
    <row r="66" spans="1:11" x14ac:dyDescent="0.25">
      <c r="A66" s="18" t="s">
        <v>10</v>
      </c>
      <c r="B66" s="128" t="s">
        <v>27</v>
      </c>
      <c r="C66" s="128"/>
      <c r="D66" s="128"/>
      <c r="E66" s="128"/>
      <c r="F66" s="19" t="s">
        <v>14</v>
      </c>
      <c r="G66" s="3">
        <v>300</v>
      </c>
      <c r="H66" s="20" t="s">
        <v>3</v>
      </c>
      <c r="I66" s="20"/>
      <c r="J66" s="21"/>
      <c r="K66" s="22">
        <f>2*G66</f>
        <v>600</v>
      </c>
    </row>
    <row r="67" spans="1:11" x14ac:dyDescent="0.25">
      <c r="A67" s="18" t="s">
        <v>10</v>
      </c>
      <c r="B67" s="128" t="s">
        <v>61</v>
      </c>
      <c r="C67" s="128"/>
      <c r="D67" s="128"/>
      <c r="E67" s="128"/>
      <c r="F67" s="19" t="s">
        <v>16</v>
      </c>
      <c r="G67" s="3">
        <v>110.7</v>
      </c>
      <c r="H67" s="20" t="s">
        <v>3</v>
      </c>
      <c r="I67" s="20"/>
      <c r="J67" s="21"/>
      <c r="K67" s="22">
        <f t="shared" si="8"/>
        <v>110.7</v>
      </c>
    </row>
    <row r="68" spans="1:11" x14ac:dyDescent="0.25">
      <c r="A68" s="18" t="s">
        <v>10</v>
      </c>
      <c r="B68" s="128" t="s">
        <v>62</v>
      </c>
      <c r="C68" s="128"/>
      <c r="D68" s="128"/>
      <c r="E68" s="128"/>
      <c r="F68" s="19" t="s">
        <v>16</v>
      </c>
      <c r="G68" s="3">
        <v>165.65</v>
      </c>
      <c r="H68" s="20" t="s">
        <v>3</v>
      </c>
      <c r="I68" s="20"/>
      <c r="J68" s="21"/>
      <c r="K68" s="18">
        <f>(1*G68)</f>
        <v>165.65</v>
      </c>
    </row>
    <row r="69" spans="1:11" x14ac:dyDescent="0.25">
      <c r="A69" s="18" t="s">
        <v>10</v>
      </c>
      <c r="B69" s="128" t="s">
        <v>64</v>
      </c>
      <c r="C69" s="128"/>
      <c r="D69" s="128"/>
      <c r="E69" s="128"/>
      <c r="F69" s="19" t="s">
        <v>16</v>
      </c>
      <c r="G69" s="3">
        <v>156.38999999999999</v>
      </c>
      <c r="H69" s="20" t="s">
        <v>3</v>
      </c>
      <c r="I69" s="20" t="s">
        <v>3</v>
      </c>
      <c r="J69" s="21" t="s">
        <v>3</v>
      </c>
      <c r="K69" s="18">
        <f>(3*G69)</f>
        <v>469.16999999999996</v>
      </c>
    </row>
    <row r="70" spans="1:11" x14ac:dyDescent="0.25">
      <c r="A70" s="18" t="s">
        <v>10</v>
      </c>
      <c r="B70" s="128" t="s">
        <v>65</v>
      </c>
      <c r="C70" s="128"/>
      <c r="D70" s="128"/>
      <c r="E70" s="128"/>
      <c r="F70" s="19" t="s">
        <v>16</v>
      </c>
      <c r="G70" s="3">
        <v>113.29</v>
      </c>
      <c r="H70" s="20" t="s">
        <v>3</v>
      </c>
      <c r="I70" s="20"/>
      <c r="J70" s="21"/>
      <c r="K70" s="22">
        <f>1*G70</f>
        <v>113.29</v>
      </c>
    </row>
    <row r="71" spans="1:11" x14ac:dyDescent="0.25">
      <c r="A71" s="18" t="s">
        <v>10</v>
      </c>
      <c r="B71" s="128" t="s">
        <v>66</v>
      </c>
      <c r="C71" s="128"/>
      <c r="D71" s="128"/>
      <c r="E71" s="128"/>
      <c r="F71" s="19" t="s">
        <v>16</v>
      </c>
      <c r="G71" s="3">
        <v>80</v>
      </c>
      <c r="H71" s="20" t="s">
        <v>3</v>
      </c>
      <c r="I71" s="20"/>
      <c r="J71" s="21"/>
      <c r="K71" s="22">
        <f t="shared" ref="K71:K85" si="9">G71</f>
        <v>80</v>
      </c>
    </row>
    <row r="72" spans="1:11" x14ac:dyDescent="0.25">
      <c r="A72" s="18" t="s">
        <v>10</v>
      </c>
      <c r="B72" s="128" t="s">
        <v>67</v>
      </c>
      <c r="C72" s="128"/>
      <c r="D72" s="128"/>
      <c r="E72" s="128"/>
      <c r="F72" s="19" t="s">
        <v>16</v>
      </c>
      <c r="G72" s="3">
        <v>99.82</v>
      </c>
      <c r="H72" s="20" t="s">
        <v>3</v>
      </c>
      <c r="I72" s="20"/>
      <c r="J72" s="21"/>
      <c r="K72" s="22">
        <f t="shared" si="9"/>
        <v>99.82</v>
      </c>
    </row>
    <row r="73" spans="1:11" x14ac:dyDescent="0.25">
      <c r="A73" s="18" t="s">
        <v>10</v>
      </c>
      <c r="B73" s="128" t="s">
        <v>85</v>
      </c>
      <c r="C73" s="128"/>
      <c r="D73" s="128"/>
      <c r="E73" s="128"/>
      <c r="F73" s="19" t="s">
        <v>15</v>
      </c>
      <c r="G73" s="3">
        <v>270</v>
      </c>
      <c r="H73" s="20" t="s">
        <v>3</v>
      </c>
      <c r="I73" s="20"/>
      <c r="J73" s="21"/>
      <c r="K73" s="22">
        <f t="shared" si="9"/>
        <v>270</v>
      </c>
    </row>
    <row r="74" spans="1:11" x14ac:dyDescent="0.25">
      <c r="A74" s="18" t="s">
        <v>10</v>
      </c>
      <c r="B74" s="128" t="s">
        <v>29</v>
      </c>
      <c r="C74" s="128"/>
      <c r="D74" s="128"/>
      <c r="E74" s="128"/>
      <c r="F74" s="19" t="s">
        <v>14</v>
      </c>
      <c r="G74" s="3">
        <v>431.76</v>
      </c>
      <c r="H74" s="20" t="s">
        <v>3</v>
      </c>
      <c r="I74" s="20"/>
      <c r="J74" s="21"/>
      <c r="K74" s="22">
        <f t="shared" si="9"/>
        <v>431.76</v>
      </c>
    </row>
    <row r="75" spans="1:11" x14ac:dyDescent="0.25">
      <c r="A75" s="18" t="s">
        <v>10</v>
      </c>
      <c r="B75" s="128" t="s">
        <v>126</v>
      </c>
      <c r="C75" s="128"/>
      <c r="D75" s="128"/>
      <c r="E75" s="128"/>
      <c r="F75" s="19" t="s">
        <v>16</v>
      </c>
      <c r="G75" s="3">
        <v>108</v>
      </c>
      <c r="H75" s="20" t="s">
        <v>3</v>
      </c>
      <c r="I75" s="20" t="s">
        <v>3</v>
      </c>
      <c r="J75" s="21" t="s">
        <v>3</v>
      </c>
      <c r="K75" s="22">
        <f>3*G75</f>
        <v>324</v>
      </c>
    </row>
    <row r="76" spans="1:11" x14ac:dyDescent="0.25">
      <c r="A76" s="18" t="s">
        <v>10</v>
      </c>
      <c r="B76" s="128" t="s">
        <v>68</v>
      </c>
      <c r="C76" s="128"/>
      <c r="D76" s="128"/>
      <c r="E76" s="128"/>
      <c r="F76" s="19" t="s">
        <v>16</v>
      </c>
      <c r="G76" s="3">
        <v>266.64999999999998</v>
      </c>
      <c r="H76" s="20" t="s">
        <v>3</v>
      </c>
      <c r="I76" s="20"/>
      <c r="J76" s="21"/>
      <c r="K76" s="22">
        <f t="shared" si="9"/>
        <v>266.64999999999998</v>
      </c>
    </row>
    <row r="77" spans="1:11" x14ac:dyDescent="0.25">
      <c r="A77" s="18" t="s">
        <v>10</v>
      </c>
      <c r="B77" s="128" t="s">
        <v>92</v>
      </c>
      <c r="C77" s="128"/>
      <c r="D77" s="128"/>
      <c r="E77" s="128"/>
      <c r="F77" s="19" t="s">
        <v>17</v>
      </c>
      <c r="G77" s="3">
        <v>260</v>
      </c>
      <c r="H77" s="20" t="s">
        <v>3</v>
      </c>
      <c r="I77" s="20"/>
      <c r="J77" s="21"/>
      <c r="K77" s="22">
        <f t="shared" si="9"/>
        <v>260</v>
      </c>
    </row>
    <row r="78" spans="1:11" x14ac:dyDescent="0.25">
      <c r="A78" s="18" t="s">
        <v>10</v>
      </c>
      <c r="B78" s="128" t="s">
        <v>71</v>
      </c>
      <c r="C78" s="128"/>
      <c r="D78" s="128"/>
      <c r="E78" s="128"/>
      <c r="F78" s="19" t="s">
        <v>16</v>
      </c>
      <c r="G78" s="3">
        <v>555.54999999999995</v>
      </c>
      <c r="H78" s="24" t="s">
        <v>3</v>
      </c>
      <c r="I78" s="20"/>
      <c r="J78" s="21"/>
      <c r="K78" s="22">
        <f t="shared" si="9"/>
        <v>555.54999999999995</v>
      </c>
    </row>
    <row r="79" spans="1:11" x14ac:dyDescent="0.25">
      <c r="A79" s="18" t="s">
        <v>12</v>
      </c>
      <c r="B79" s="128" t="s">
        <v>28</v>
      </c>
      <c r="C79" s="128"/>
      <c r="D79" s="128"/>
      <c r="E79" s="128"/>
      <c r="F79" s="19" t="s">
        <v>14</v>
      </c>
      <c r="G79" s="3">
        <v>1101.46</v>
      </c>
      <c r="H79" s="20" t="s">
        <v>3</v>
      </c>
      <c r="I79" s="20"/>
      <c r="J79" s="21"/>
      <c r="K79" s="22">
        <f t="shared" si="9"/>
        <v>1101.46</v>
      </c>
    </row>
    <row r="80" spans="1:11" x14ac:dyDescent="0.25">
      <c r="A80" s="18" t="s">
        <v>13</v>
      </c>
      <c r="B80" s="128" t="s">
        <v>105</v>
      </c>
      <c r="C80" s="128"/>
      <c r="D80" s="128"/>
      <c r="E80" s="128"/>
      <c r="F80" s="19" t="s">
        <v>16</v>
      </c>
      <c r="G80" s="3">
        <v>115</v>
      </c>
      <c r="H80" s="20" t="s">
        <v>3</v>
      </c>
      <c r="I80" s="20" t="s">
        <v>3</v>
      </c>
      <c r="J80" s="21" t="s">
        <v>3</v>
      </c>
      <c r="K80" s="22">
        <f>G80*3</f>
        <v>345</v>
      </c>
    </row>
    <row r="81" spans="1:11" x14ac:dyDescent="0.25">
      <c r="A81" s="18" t="s">
        <v>10</v>
      </c>
      <c r="B81" s="128" t="s">
        <v>125</v>
      </c>
      <c r="C81" s="128"/>
      <c r="D81" s="128"/>
      <c r="E81" s="128"/>
      <c r="F81" s="19" t="s">
        <v>16</v>
      </c>
      <c r="G81" s="3">
        <v>661.5</v>
      </c>
      <c r="H81" s="20" t="s">
        <v>3</v>
      </c>
      <c r="I81" s="20"/>
      <c r="J81" s="21"/>
      <c r="K81" s="22">
        <f t="shared" ref="K81" si="10">G81</f>
        <v>661.5</v>
      </c>
    </row>
    <row r="82" spans="1:11" x14ac:dyDescent="0.25">
      <c r="A82" s="18" t="s">
        <v>10</v>
      </c>
      <c r="B82" s="128" t="s">
        <v>69</v>
      </c>
      <c r="C82" s="128"/>
      <c r="D82" s="128"/>
      <c r="E82" s="128"/>
      <c r="F82" s="19" t="s">
        <v>16</v>
      </c>
      <c r="G82" s="3">
        <v>290.63</v>
      </c>
      <c r="H82" s="20" t="s">
        <v>3</v>
      </c>
      <c r="I82" s="20"/>
      <c r="J82" s="21"/>
      <c r="K82" s="22">
        <f t="shared" si="9"/>
        <v>290.63</v>
      </c>
    </row>
    <row r="83" spans="1:11" x14ac:dyDescent="0.25">
      <c r="A83" s="18" t="s">
        <v>10</v>
      </c>
      <c r="B83" s="128" t="s">
        <v>72</v>
      </c>
      <c r="C83" s="128"/>
      <c r="D83" s="128"/>
      <c r="E83" s="128"/>
      <c r="F83" s="19" t="s">
        <v>16</v>
      </c>
      <c r="G83" s="3">
        <v>100.96</v>
      </c>
      <c r="H83" s="20" t="s">
        <v>3</v>
      </c>
      <c r="I83" s="20"/>
      <c r="J83" s="21"/>
      <c r="K83" s="22">
        <f t="shared" si="9"/>
        <v>100.96</v>
      </c>
    </row>
    <row r="84" spans="1:11" x14ac:dyDescent="0.25">
      <c r="A84" s="18" t="s">
        <v>10</v>
      </c>
      <c r="B84" s="128" t="s">
        <v>73</v>
      </c>
      <c r="C84" s="128"/>
      <c r="D84" s="128"/>
      <c r="E84" s="128"/>
      <c r="F84" s="19" t="s">
        <v>16</v>
      </c>
      <c r="G84" s="3">
        <v>150</v>
      </c>
      <c r="H84" s="24" t="s">
        <v>3</v>
      </c>
      <c r="I84" s="20" t="s">
        <v>3</v>
      </c>
      <c r="J84" s="21" t="s">
        <v>3</v>
      </c>
      <c r="K84" s="22">
        <f>3*G84</f>
        <v>450</v>
      </c>
    </row>
    <row r="85" spans="1:11" x14ac:dyDescent="0.25">
      <c r="A85" s="18" t="s">
        <v>10</v>
      </c>
      <c r="B85" s="128" t="s">
        <v>86</v>
      </c>
      <c r="C85" s="128"/>
      <c r="D85" s="128"/>
      <c r="E85" s="128"/>
      <c r="F85" s="19" t="s">
        <v>15</v>
      </c>
      <c r="G85" s="3">
        <v>470</v>
      </c>
      <c r="H85" s="20" t="s">
        <v>3</v>
      </c>
      <c r="I85" s="20"/>
      <c r="J85" s="21"/>
      <c r="K85" s="22">
        <f t="shared" si="9"/>
        <v>470</v>
      </c>
    </row>
    <row r="86" spans="1:11" x14ac:dyDescent="0.25">
      <c r="A86" s="18" t="s">
        <v>10</v>
      </c>
      <c r="B86" s="128" t="s">
        <v>74</v>
      </c>
      <c r="C86" s="128"/>
      <c r="D86" s="128"/>
      <c r="E86" s="128"/>
      <c r="F86" s="19" t="s">
        <v>16</v>
      </c>
      <c r="G86" s="3">
        <v>150</v>
      </c>
      <c r="H86" s="20" t="s">
        <v>3</v>
      </c>
      <c r="I86" s="20"/>
      <c r="J86" s="21"/>
      <c r="K86" s="22">
        <f>(1*G86)</f>
        <v>150</v>
      </c>
    </row>
    <row r="87" spans="1:11" x14ac:dyDescent="0.25">
      <c r="A87" s="18" t="s">
        <v>10</v>
      </c>
      <c r="B87" s="128" t="s">
        <v>124</v>
      </c>
      <c r="C87" s="128"/>
      <c r="D87" s="128"/>
      <c r="E87" s="128"/>
      <c r="F87" s="19" t="s">
        <v>16</v>
      </c>
      <c r="G87" s="3">
        <v>316.85000000000002</v>
      </c>
      <c r="H87" s="20" t="s">
        <v>3</v>
      </c>
      <c r="I87" s="20"/>
      <c r="J87" s="21"/>
      <c r="K87" s="22">
        <f>G87</f>
        <v>316.85000000000002</v>
      </c>
    </row>
    <row r="88" spans="1:11" x14ac:dyDescent="0.25">
      <c r="A88" s="18" t="s">
        <v>10</v>
      </c>
      <c r="B88" s="128" t="s">
        <v>75</v>
      </c>
      <c r="C88" s="128"/>
      <c r="D88" s="128"/>
      <c r="E88" s="128"/>
      <c r="F88" s="19" t="s">
        <v>16</v>
      </c>
      <c r="G88" s="3">
        <v>241.04</v>
      </c>
      <c r="H88" s="20" t="s">
        <v>3</v>
      </c>
      <c r="I88" s="20" t="s">
        <v>3</v>
      </c>
      <c r="J88" s="21"/>
      <c r="K88" s="22">
        <f>G88*2</f>
        <v>482.08</v>
      </c>
    </row>
    <row r="89" spans="1:11" x14ac:dyDescent="0.25">
      <c r="A89" s="18" t="s">
        <v>10</v>
      </c>
      <c r="B89" s="128" t="s">
        <v>93</v>
      </c>
      <c r="C89" s="128"/>
      <c r="D89" s="128"/>
      <c r="E89" s="128"/>
      <c r="F89" s="19" t="s">
        <v>17</v>
      </c>
      <c r="G89" s="3">
        <v>251</v>
      </c>
      <c r="H89" s="24" t="s">
        <v>3</v>
      </c>
      <c r="I89" s="20"/>
      <c r="J89" s="21"/>
      <c r="K89" s="22">
        <f>G89</f>
        <v>251</v>
      </c>
    </row>
    <row r="90" spans="1:11" x14ac:dyDescent="0.25">
      <c r="A90" s="18" t="s">
        <v>10</v>
      </c>
      <c r="B90" s="128" t="s">
        <v>94</v>
      </c>
      <c r="C90" s="128"/>
      <c r="D90" s="128"/>
      <c r="E90" s="128"/>
      <c r="F90" s="19" t="s">
        <v>17</v>
      </c>
      <c r="G90" s="3">
        <v>199</v>
      </c>
      <c r="H90" s="20" t="s">
        <v>3</v>
      </c>
      <c r="I90" s="20"/>
      <c r="J90" s="21"/>
      <c r="K90" s="22">
        <f>(1*G90)</f>
        <v>199</v>
      </c>
    </row>
    <row r="91" spans="1:11" x14ac:dyDescent="0.25">
      <c r="A91" s="18" t="s">
        <v>10</v>
      </c>
      <c r="B91" s="128" t="s">
        <v>99</v>
      </c>
      <c r="C91" s="128"/>
      <c r="D91" s="128"/>
      <c r="E91" s="128"/>
      <c r="F91" s="19" t="s">
        <v>17</v>
      </c>
      <c r="G91" s="3">
        <v>70</v>
      </c>
      <c r="H91" s="20" t="s">
        <v>3</v>
      </c>
      <c r="I91" s="20"/>
      <c r="J91" s="21"/>
      <c r="K91" s="22">
        <f>G91</f>
        <v>70</v>
      </c>
    </row>
    <row r="92" spans="1:11" x14ac:dyDescent="0.25">
      <c r="A92" s="18" t="s">
        <v>12</v>
      </c>
      <c r="B92" s="128" t="s">
        <v>102</v>
      </c>
      <c r="C92" s="128"/>
      <c r="D92" s="128"/>
      <c r="E92" s="128"/>
      <c r="F92" s="19" t="s">
        <v>112</v>
      </c>
      <c r="G92" s="3">
        <v>215</v>
      </c>
      <c r="H92" s="20" t="s">
        <v>3</v>
      </c>
      <c r="I92" s="20"/>
      <c r="J92" s="21"/>
      <c r="K92" s="22">
        <f>G92</f>
        <v>215</v>
      </c>
    </row>
    <row r="93" spans="1:11" x14ac:dyDescent="0.25">
      <c r="A93" s="18" t="s">
        <v>10</v>
      </c>
      <c r="B93" s="128" t="s">
        <v>100</v>
      </c>
      <c r="C93" s="128"/>
      <c r="D93" s="128"/>
      <c r="E93" s="128"/>
      <c r="F93" s="19" t="s">
        <v>128</v>
      </c>
      <c r="G93" s="3">
        <v>320</v>
      </c>
      <c r="H93" s="20" t="s">
        <v>3</v>
      </c>
      <c r="I93" s="20"/>
      <c r="J93" s="21"/>
      <c r="K93" s="22">
        <f>G93</f>
        <v>320</v>
      </c>
    </row>
    <row r="94" spans="1:11" x14ac:dyDescent="0.25">
      <c r="A94" s="18" t="s">
        <v>10</v>
      </c>
      <c r="B94" s="128" t="s">
        <v>32</v>
      </c>
      <c r="C94" s="128"/>
      <c r="D94" s="128"/>
      <c r="E94" s="128"/>
      <c r="F94" s="19" t="s">
        <v>14</v>
      </c>
      <c r="G94" s="3">
        <v>709.74</v>
      </c>
      <c r="H94" s="20" t="s">
        <v>3</v>
      </c>
      <c r="I94" s="20"/>
      <c r="J94" s="21"/>
      <c r="K94" s="22">
        <f>G94</f>
        <v>709.74</v>
      </c>
    </row>
    <row r="95" spans="1:11" x14ac:dyDescent="0.25">
      <c r="A95" s="18" t="s">
        <v>116</v>
      </c>
      <c r="B95" s="128" t="s">
        <v>117</v>
      </c>
      <c r="C95" s="128"/>
      <c r="D95" s="128"/>
      <c r="E95" s="128"/>
      <c r="F95" s="19" t="s">
        <v>109</v>
      </c>
      <c r="G95" s="3">
        <v>81.25</v>
      </c>
      <c r="H95" s="20" t="s">
        <v>3</v>
      </c>
      <c r="I95" s="20"/>
      <c r="J95" s="21"/>
      <c r="K95" s="22">
        <f t="shared" ref="K95:K103" si="11">G95</f>
        <v>81.25</v>
      </c>
    </row>
    <row r="96" spans="1:11" x14ac:dyDescent="0.25">
      <c r="A96" s="18" t="s">
        <v>12</v>
      </c>
      <c r="B96" s="128" t="s">
        <v>79</v>
      </c>
      <c r="C96" s="128"/>
      <c r="D96" s="128"/>
      <c r="E96" s="128"/>
      <c r="F96" s="19" t="s">
        <v>20</v>
      </c>
      <c r="G96" s="3">
        <v>888.67</v>
      </c>
      <c r="H96" s="20" t="s">
        <v>3</v>
      </c>
      <c r="I96" s="20"/>
      <c r="J96" s="21"/>
      <c r="K96" s="22">
        <f t="shared" si="11"/>
        <v>888.67</v>
      </c>
    </row>
    <row r="97" spans="1:11" x14ac:dyDescent="0.25">
      <c r="A97" s="18" t="s">
        <v>12</v>
      </c>
      <c r="B97" s="128" t="s">
        <v>80</v>
      </c>
      <c r="C97" s="128"/>
      <c r="D97" s="128"/>
      <c r="E97" s="128"/>
      <c r="F97" s="19" t="s">
        <v>20</v>
      </c>
      <c r="G97" s="3">
        <v>417.19</v>
      </c>
      <c r="H97" s="20" t="s">
        <v>3</v>
      </c>
      <c r="I97" s="20"/>
      <c r="J97" s="21"/>
      <c r="K97" s="22">
        <f t="shared" si="11"/>
        <v>417.19</v>
      </c>
    </row>
    <row r="98" spans="1:11" x14ac:dyDescent="0.25">
      <c r="A98" s="18" t="s">
        <v>12</v>
      </c>
      <c r="B98" s="128" t="s">
        <v>18</v>
      </c>
      <c r="C98" s="128"/>
      <c r="D98" s="128"/>
      <c r="E98" s="128"/>
      <c r="F98" s="19" t="s">
        <v>18</v>
      </c>
      <c r="G98" s="3">
        <v>856</v>
      </c>
      <c r="H98" s="20" t="s">
        <v>3</v>
      </c>
      <c r="I98" s="20"/>
      <c r="J98" s="21"/>
      <c r="K98" s="22">
        <f t="shared" si="11"/>
        <v>856</v>
      </c>
    </row>
    <row r="99" spans="1:11" x14ac:dyDescent="0.25">
      <c r="A99" s="18" t="s">
        <v>10</v>
      </c>
      <c r="B99" s="128" t="s">
        <v>70</v>
      </c>
      <c r="C99" s="128"/>
      <c r="D99" s="128"/>
      <c r="E99" s="128"/>
      <c r="F99" s="19" t="s">
        <v>16</v>
      </c>
      <c r="G99" s="3">
        <v>187.5</v>
      </c>
      <c r="H99" s="20" t="s">
        <v>3</v>
      </c>
      <c r="I99" s="20"/>
      <c r="J99" s="21" t="s">
        <v>3</v>
      </c>
      <c r="K99" s="22">
        <f>(2*G99)</f>
        <v>375</v>
      </c>
    </row>
    <row r="100" spans="1:11" x14ac:dyDescent="0.25">
      <c r="A100" s="18" t="s">
        <v>10</v>
      </c>
      <c r="B100" s="128" t="s">
        <v>76</v>
      </c>
      <c r="C100" s="128"/>
      <c r="D100" s="128"/>
      <c r="E100" s="128"/>
      <c r="F100" s="19" t="s">
        <v>16</v>
      </c>
      <c r="G100" s="3">
        <v>87.5</v>
      </c>
      <c r="H100" s="20" t="s">
        <v>3</v>
      </c>
      <c r="I100" s="20"/>
      <c r="J100" s="21"/>
      <c r="K100" s="22">
        <f t="shared" si="11"/>
        <v>87.5</v>
      </c>
    </row>
    <row r="101" spans="1:11" x14ac:dyDescent="0.25">
      <c r="A101" s="18" t="s">
        <v>10</v>
      </c>
      <c r="B101" s="128" t="s">
        <v>77</v>
      </c>
      <c r="C101" s="128"/>
      <c r="D101" s="128"/>
      <c r="E101" s="128"/>
      <c r="F101" s="19" t="s">
        <v>16</v>
      </c>
      <c r="G101" s="3">
        <v>72.25</v>
      </c>
      <c r="H101" s="24" t="s">
        <v>3</v>
      </c>
      <c r="I101" s="20"/>
      <c r="J101" s="21"/>
      <c r="K101" s="22">
        <f t="shared" si="11"/>
        <v>72.25</v>
      </c>
    </row>
    <row r="102" spans="1:11" x14ac:dyDescent="0.25">
      <c r="A102" s="18" t="s">
        <v>10</v>
      </c>
      <c r="B102" s="128" t="s">
        <v>110</v>
      </c>
      <c r="C102" s="128"/>
      <c r="D102" s="128"/>
      <c r="E102" s="128"/>
      <c r="F102" s="19" t="s">
        <v>128</v>
      </c>
      <c r="G102" s="3">
        <v>345</v>
      </c>
      <c r="H102" s="20" t="s">
        <v>3</v>
      </c>
      <c r="I102" s="20"/>
      <c r="J102" s="21"/>
      <c r="K102" s="22">
        <f t="shared" si="11"/>
        <v>345</v>
      </c>
    </row>
    <row r="103" spans="1:11" x14ac:dyDescent="0.25">
      <c r="A103" s="18" t="s">
        <v>10</v>
      </c>
      <c r="B103" s="128" t="s">
        <v>78</v>
      </c>
      <c r="C103" s="128"/>
      <c r="D103" s="128"/>
      <c r="E103" s="128"/>
      <c r="F103" s="19" t="s">
        <v>16</v>
      </c>
      <c r="G103" s="3">
        <v>125</v>
      </c>
      <c r="H103" s="20" t="s">
        <v>3</v>
      </c>
      <c r="I103" s="20"/>
      <c r="J103" s="21"/>
      <c r="K103" s="22">
        <f t="shared" si="11"/>
        <v>125</v>
      </c>
    </row>
    <row r="104" spans="1:11" x14ac:dyDescent="0.25">
      <c r="B104" s="132" t="s">
        <v>96</v>
      </c>
      <c r="C104" s="133"/>
      <c r="D104" s="133"/>
      <c r="E104" s="133"/>
      <c r="F104" s="134"/>
      <c r="G104" s="5">
        <f>K104</f>
        <v>42141.759999999987</v>
      </c>
      <c r="H104" s="30"/>
      <c r="K104" s="5">
        <f>SUM(K3:K103)</f>
        <v>42141.759999999987</v>
      </c>
    </row>
    <row r="105" spans="1:11" x14ac:dyDescent="0.25">
      <c r="B105" s="132" t="s">
        <v>5</v>
      </c>
      <c r="C105" s="133"/>
      <c r="D105" s="133"/>
      <c r="E105" s="133"/>
      <c r="F105" s="134"/>
      <c r="G105" s="6">
        <v>25</v>
      </c>
      <c r="H105" s="17"/>
    </row>
    <row r="106" spans="1:11" x14ac:dyDescent="0.25">
      <c r="B106" s="132" t="s">
        <v>95</v>
      </c>
      <c r="C106" s="133"/>
      <c r="D106" s="133"/>
      <c r="E106" s="133"/>
      <c r="F106" s="134"/>
      <c r="G106" s="7">
        <f>G104*G105</f>
        <v>1053543.9999999998</v>
      </c>
      <c r="H106" s="17"/>
      <c r="J106" s="39"/>
    </row>
    <row r="107" spans="1:11" x14ac:dyDescent="0.25">
      <c r="B107" s="132" t="s">
        <v>6</v>
      </c>
      <c r="C107" s="133"/>
      <c r="D107" s="133"/>
      <c r="E107" s="133"/>
      <c r="F107" s="134"/>
      <c r="G107" s="6">
        <v>24</v>
      </c>
      <c r="H107" s="17"/>
    </row>
    <row r="108" spans="1:11" x14ac:dyDescent="0.25">
      <c r="B108" s="132" t="s">
        <v>97</v>
      </c>
      <c r="C108" s="133"/>
      <c r="D108" s="133"/>
      <c r="E108" s="133"/>
      <c r="F108" s="134"/>
      <c r="G108" s="7">
        <f>G106*12</f>
        <v>12642527.999999996</v>
      </c>
      <c r="H108" s="17"/>
      <c r="J108" s="39"/>
    </row>
    <row r="112" spans="1:11" ht="13.5" customHeight="1" x14ac:dyDescent="0.25"/>
  </sheetData>
  <mergeCells count="108">
    <mergeCell ref="B2:E2"/>
    <mergeCell ref="B3:E3"/>
    <mergeCell ref="B4:E4"/>
    <mergeCell ref="B13:E13"/>
    <mergeCell ref="B14:E14"/>
    <mergeCell ref="B12:E12"/>
    <mergeCell ref="B16:E16"/>
    <mergeCell ref="B18:E18"/>
    <mergeCell ref="B20:E20"/>
    <mergeCell ref="B5:E5"/>
    <mergeCell ref="B6:E6"/>
    <mergeCell ref="B7:E7"/>
    <mergeCell ref="B8:E8"/>
    <mergeCell ref="B10:E10"/>
    <mergeCell ref="B11:E11"/>
    <mergeCell ref="B9:E9"/>
    <mergeCell ref="B15:E15"/>
    <mergeCell ref="B19:E19"/>
    <mergeCell ref="B17:E17"/>
    <mergeCell ref="B32:E32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46:E46"/>
    <mergeCell ref="B33:E33"/>
    <mergeCell ref="B35:E35"/>
    <mergeCell ref="B36:E36"/>
    <mergeCell ref="B37:E37"/>
    <mergeCell ref="B38:E38"/>
    <mergeCell ref="B39:E39"/>
    <mergeCell ref="B40:E40"/>
    <mergeCell ref="B41:E41"/>
    <mergeCell ref="B42:E42"/>
    <mergeCell ref="B44:E44"/>
    <mergeCell ref="B45:E45"/>
    <mergeCell ref="B34:E34"/>
    <mergeCell ref="B43:E43"/>
    <mergeCell ref="B79:E79"/>
    <mergeCell ref="B60:E60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7:E57"/>
    <mergeCell ref="B59:E59"/>
    <mergeCell ref="B58:E58"/>
    <mergeCell ref="B56:E56"/>
    <mergeCell ref="B97:E97"/>
    <mergeCell ref="B84:E84"/>
    <mergeCell ref="B85:E85"/>
    <mergeCell ref="B81:E81"/>
    <mergeCell ref="B75:E75"/>
    <mergeCell ref="B72:E72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3:E73"/>
    <mergeCell ref="B74:E74"/>
    <mergeCell ref="B76:E76"/>
    <mergeCell ref="B77:E77"/>
    <mergeCell ref="B78:E78"/>
    <mergeCell ref="B83:E83"/>
    <mergeCell ref="B80:E80"/>
    <mergeCell ref="B86:E86"/>
    <mergeCell ref="B82:E82"/>
    <mergeCell ref="A1:K1"/>
    <mergeCell ref="B108:F108"/>
    <mergeCell ref="B103:E103"/>
    <mergeCell ref="B99:E99"/>
    <mergeCell ref="B100:E100"/>
    <mergeCell ref="B101:E101"/>
    <mergeCell ref="B102:E102"/>
    <mergeCell ref="B104:F104"/>
    <mergeCell ref="B105:F105"/>
    <mergeCell ref="B106:F106"/>
    <mergeCell ref="B107:F107"/>
    <mergeCell ref="B98:E98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</mergeCells>
  <pageMargins left="1.0236220472440944" right="0.23622047244094491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view="pageBreakPreview" topLeftCell="A40" zoomScaleNormal="100" zoomScaleSheetLayoutView="100" workbookViewId="0">
      <selection sqref="A1:H1"/>
    </sheetView>
  </sheetViews>
  <sheetFormatPr defaultRowHeight="15" x14ac:dyDescent="0.25"/>
  <cols>
    <col min="7" max="7" width="16" bestFit="1" customWidth="1"/>
    <col min="8" max="8" width="9.140625" style="13"/>
  </cols>
  <sheetData>
    <row r="1" spans="1:8" ht="19.5" thickBot="1" x14ac:dyDescent="0.35">
      <c r="A1" s="138" t="s">
        <v>220</v>
      </c>
      <c r="B1" s="139"/>
      <c r="C1" s="139"/>
      <c r="D1" s="139"/>
      <c r="E1" s="139"/>
      <c r="F1" s="139"/>
      <c r="G1" s="139"/>
      <c r="H1" s="140"/>
    </row>
    <row r="2" spans="1:8" x14ac:dyDescent="0.25">
      <c r="A2" s="48" t="s">
        <v>9</v>
      </c>
      <c r="B2" s="145" t="s">
        <v>7</v>
      </c>
      <c r="C2" s="145"/>
      <c r="D2" s="145"/>
      <c r="E2" s="145"/>
      <c r="F2" s="146"/>
      <c r="G2" s="49" t="s">
        <v>8</v>
      </c>
      <c r="H2" s="50" t="s">
        <v>106</v>
      </c>
    </row>
    <row r="3" spans="1:8" x14ac:dyDescent="0.25">
      <c r="A3" s="1" t="s">
        <v>10</v>
      </c>
      <c r="B3" s="144" t="s">
        <v>141</v>
      </c>
      <c r="C3" s="144"/>
      <c r="D3" s="144"/>
      <c r="E3" s="144"/>
      <c r="F3" s="144"/>
      <c r="G3" s="1" t="s">
        <v>14</v>
      </c>
      <c r="H3" s="10">
        <v>352.18</v>
      </c>
    </row>
    <row r="4" spans="1:8" x14ac:dyDescent="0.25">
      <c r="A4" s="1" t="s">
        <v>10</v>
      </c>
      <c r="B4" s="144" t="s">
        <v>33</v>
      </c>
      <c r="C4" s="144"/>
      <c r="D4" s="144"/>
      <c r="E4" s="144"/>
      <c r="F4" s="144"/>
      <c r="G4" s="1" t="s">
        <v>16</v>
      </c>
      <c r="H4" s="10">
        <v>55.73</v>
      </c>
    </row>
    <row r="5" spans="1:8" x14ac:dyDescent="0.25">
      <c r="A5" s="1" t="s">
        <v>10</v>
      </c>
      <c r="B5" s="144" t="s">
        <v>142</v>
      </c>
      <c r="C5" s="144"/>
      <c r="D5" s="144"/>
      <c r="E5" s="144"/>
      <c r="F5" s="144"/>
      <c r="G5" s="1" t="s">
        <v>17</v>
      </c>
      <c r="H5" s="10">
        <v>559</v>
      </c>
    </row>
    <row r="6" spans="1:8" x14ac:dyDescent="0.25">
      <c r="A6" s="1" t="s">
        <v>10</v>
      </c>
      <c r="B6" s="144" t="s">
        <v>91</v>
      </c>
      <c r="C6" s="144"/>
      <c r="D6" s="144"/>
      <c r="E6" s="144"/>
      <c r="F6" s="144"/>
      <c r="G6" s="1" t="s">
        <v>17</v>
      </c>
      <c r="H6" s="10">
        <v>630</v>
      </c>
    </row>
    <row r="7" spans="1:8" x14ac:dyDescent="0.25">
      <c r="A7" s="1" t="s">
        <v>10</v>
      </c>
      <c r="B7" s="144" t="s">
        <v>88</v>
      </c>
      <c r="C7" s="144"/>
      <c r="D7" s="144"/>
      <c r="E7" s="144"/>
      <c r="F7" s="144"/>
      <c r="G7" s="1" t="s">
        <v>17</v>
      </c>
      <c r="H7" s="10">
        <v>180</v>
      </c>
    </row>
    <row r="8" spans="1:8" x14ac:dyDescent="0.25">
      <c r="A8" s="1" t="s">
        <v>10</v>
      </c>
      <c r="B8" s="144" t="s">
        <v>122</v>
      </c>
      <c r="C8" s="144"/>
      <c r="D8" s="144"/>
      <c r="E8" s="144"/>
      <c r="F8" s="144"/>
      <c r="G8" s="1" t="s">
        <v>16</v>
      </c>
      <c r="H8" s="10">
        <v>99</v>
      </c>
    </row>
    <row r="9" spans="1:8" x14ac:dyDescent="0.25">
      <c r="A9" s="1" t="s">
        <v>10</v>
      </c>
      <c r="B9" s="144" t="s">
        <v>143</v>
      </c>
      <c r="C9" s="144"/>
      <c r="D9" s="144"/>
      <c r="E9" s="144"/>
      <c r="F9" s="144"/>
      <c r="G9" s="1" t="s">
        <v>16</v>
      </c>
      <c r="H9" s="10">
        <v>534.41999999999996</v>
      </c>
    </row>
    <row r="10" spans="1:8" x14ac:dyDescent="0.25">
      <c r="A10" s="1" t="s">
        <v>10</v>
      </c>
      <c r="B10" s="144" t="s">
        <v>144</v>
      </c>
      <c r="C10" s="144"/>
      <c r="D10" s="144"/>
      <c r="E10" s="144"/>
      <c r="F10" s="144"/>
      <c r="G10" s="1" t="s">
        <v>16</v>
      </c>
      <c r="H10" s="10">
        <v>160</v>
      </c>
    </row>
    <row r="11" spans="1:8" x14ac:dyDescent="0.25">
      <c r="A11" s="1" t="s">
        <v>12</v>
      </c>
      <c r="B11" s="144" t="s">
        <v>133</v>
      </c>
      <c r="C11" s="144"/>
      <c r="D11" s="144"/>
      <c r="E11" s="144"/>
      <c r="F11" s="144"/>
      <c r="G11" s="1" t="s">
        <v>16</v>
      </c>
      <c r="H11" s="10">
        <v>572.42999999999995</v>
      </c>
    </row>
    <row r="12" spans="1:8" x14ac:dyDescent="0.25">
      <c r="A12" s="1" t="s">
        <v>10</v>
      </c>
      <c r="B12" s="144" t="s">
        <v>145</v>
      </c>
      <c r="C12" s="144"/>
      <c r="D12" s="144"/>
      <c r="E12" s="144"/>
      <c r="F12" s="144"/>
      <c r="G12" s="1" t="s">
        <v>16</v>
      </c>
      <c r="H12" s="10">
        <v>340</v>
      </c>
    </row>
    <row r="13" spans="1:8" x14ac:dyDescent="0.25">
      <c r="A13" s="1" t="s">
        <v>10</v>
      </c>
      <c r="B13" s="144" t="s">
        <v>146</v>
      </c>
      <c r="C13" s="144"/>
      <c r="D13" s="144"/>
      <c r="E13" s="144"/>
      <c r="F13" s="144"/>
      <c r="G13" s="1" t="s">
        <v>109</v>
      </c>
      <c r="H13" s="10">
        <v>470</v>
      </c>
    </row>
    <row r="14" spans="1:8" x14ac:dyDescent="0.25">
      <c r="A14" s="1" t="s">
        <v>10</v>
      </c>
      <c r="B14" s="144" t="s">
        <v>147</v>
      </c>
      <c r="C14" s="144"/>
      <c r="D14" s="144"/>
      <c r="E14" s="144"/>
      <c r="F14" s="144"/>
      <c r="G14" s="1" t="s">
        <v>14</v>
      </c>
      <c r="H14" s="10">
        <v>311.44</v>
      </c>
    </row>
    <row r="15" spans="1:8" x14ac:dyDescent="0.25">
      <c r="A15" s="1" t="s">
        <v>12</v>
      </c>
      <c r="B15" s="144" t="s">
        <v>148</v>
      </c>
      <c r="C15" s="144"/>
      <c r="D15" s="144"/>
      <c r="E15" s="144"/>
      <c r="F15" s="144"/>
      <c r="G15" s="1" t="s">
        <v>16</v>
      </c>
      <c r="H15" s="10">
        <v>830.76</v>
      </c>
    </row>
    <row r="16" spans="1:8" x14ac:dyDescent="0.25">
      <c r="A16" s="1" t="s">
        <v>10</v>
      </c>
      <c r="B16" s="144" t="s">
        <v>134</v>
      </c>
      <c r="C16" s="144"/>
      <c r="D16" s="144"/>
      <c r="E16" s="144"/>
      <c r="F16" s="144"/>
      <c r="G16" s="1" t="s">
        <v>16</v>
      </c>
      <c r="H16" s="10">
        <v>231.49</v>
      </c>
    </row>
    <row r="17" spans="1:8" x14ac:dyDescent="0.25">
      <c r="A17" s="1" t="s">
        <v>10</v>
      </c>
      <c r="B17" s="144" t="s">
        <v>149</v>
      </c>
      <c r="C17" s="144"/>
      <c r="D17" s="144"/>
      <c r="E17" s="144"/>
      <c r="F17" s="144"/>
      <c r="G17" s="1" t="s">
        <v>16</v>
      </c>
      <c r="H17" s="10">
        <v>618</v>
      </c>
    </row>
    <row r="18" spans="1:8" x14ac:dyDescent="0.25">
      <c r="A18" s="1" t="s">
        <v>10</v>
      </c>
      <c r="B18" s="144" t="s">
        <v>150</v>
      </c>
      <c r="C18" s="144"/>
      <c r="D18" s="144"/>
      <c r="E18" s="144"/>
      <c r="F18" s="144"/>
      <c r="G18" s="1" t="s">
        <v>14</v>
      </c>
      <c r="H18" s="10">
        <v>181.64</v>
      </c>
    </row>
    <row r="19" spans="1:8" x14ac:dyDescent="0.25">
      <c r="A19" s="1" t="s">
        <v>10</v>
      </c>
      <c r="B19" s="144" t="s">
        <v>56</v>
      </c>
      <c r="C19" s="144"/>
      <c r="D19" s="144"/>
      <c r="E19" s="144"/>
      <c r="F19" s="144"/>
      <c r="G19" s="1" t="s">
        <v>16</v>
      </c>
      <c r="H19" s="10">
        <v>64.48</v>
      </c>
    </row>
    <row r="20" spans="1:8" x14ac:dyDescent="0.25">
      <c r="A20" s="1" t="s">
        <v>10</v>
      </c>
      <c r="B20" s="144" t="s">
        <v>151</v>
      </c>
      <c r="C20" s="144"/>
      <c r="D20" s="144"/>
      <c r="E20" s="144"/>
      <c r="F20" s="144"/>
      <c r="G20" s="1" t="s">
        <v>16</v>
      </c>
      <c r="H20" s="10">
        <v>181.64</v>
      </c>
    </row>
    <row r="21" spans="1:8" x14ac:dyDescent="0.25">
      <c r="A21" s="1" t="s">
        <v>10</v>
      </c>
      <c r="B21" s="144" t="s">
        <v>152</v>
      </c>
      <c r="C21" s="144"/>
      <c r="D21" s="144"/>
      <c r="E21" s="144"/>
      <c r="F21" s="144"/>
      <c r="G21" s="1" t="s">
        <v>16</v>
      </c>
      <c r="H21" s="10">
        <v>314.95</v>
      </c>
    </row>
    <row r="22" spans="1:8" x14ac:dyDescent="0.25">
      <c r="A22" s="1" t="s">
        <v>10</v>
      </c>
      <c r="B22" s="144" t="s">
        <v>153</v>
      </c>
      <c r="C22" s="144"/>
      <c r="D22" s="144"/>
      <c r="E22" s="144"/>
      <c r="F22" s="144"/>
      <c r="G22" s="1" t="s">
        <v>16</v>
      </c>
      <c r="H22" s="10">
        <v>156.38999999999999</v>
      </c>
    </row>
    <row r="23" spans="1:8" s="9" customFormat="1" x14ac:dyDescent="0.25">
      <c r="A23" s="8" t="s">
        <v>137</v>
      </c>
      <c r="B23" s="147" t="s">
        <v>154</v>
      </c>
      <c r="C23" s="147"/>
      <c r="D23" s="147"/>
      <c r="E23" s="147"/>
      <c r="F23" s="147"/>
      <c r="G23" s="8" t="s">
        <v>107</v>
      </c>
      <c r="H23" s="11">
        <v>325</v>
      </c>
    </row>
    <row r="24" spans="1:8" x14ac:dyDescent="0.25">
      <c r="A24" s="1" t="s">
        <v>137</v>
      </c>
      <c r="B24" s="144" t="s">
        <v>155</v>
      </c>
      <c r="C24" s="144"/>
      <c r="D24" s="144"/>
      <c r="E24" s="144"/>
      <c r="F24" s="144"/>
      <c r="G24" s="1" t="s">
        <v>108</v>
      </c>
      <c r="H24" s="10">
        <v>200</v>
      </c>
    </row>
    <row r="25" spans="1:8" x14ac:dyDescent="0.25">
      <c r="A25" s="1" t="s">
        <v>137</v>
      </c>
      <c r="B25" s="144" t="s">
        <v>156</v>
      </c>
      <c r="C25" s="144"/>
      <c r="D25" s="144"/>
      <c r="E25" s="144"/>
      <c r="F25" s="144"/>
      <c r="G25" s="1" t="s">
        <v>107</v>
      </c>
      <c r="H25" s="10">
        <v>187</v>
      </c>
    </row>
    <row r="26" spans="1:8" x14ac:dyDescent="0.25">
      <c r="A26" s="1" t="s">
        <v>138</v>
      </c>
      <c r="B26" s="144" t="s">
        <v>24</v>
      </c>
      <c r="C26" s="144"/>
      <c r="D26" s="144"/>
      <c r="E26" s="144"/>
      <c r="F26" s="144"/>
      <c r="G26" s="1" t="s">
        <v>14</v>
      </c>
      <c r="H26" s="10">
        <v>93.67</v>
      </c>
    </row>
    <row r="27" spans="1:8" x14ac:dyDescent="0.25">
      <c r="A27" s="1" t="s">
        <v>12</v>
      </c>
      <c r="B27" s="144" t="s">
        <v>157</v>
      </c>
      <c r="C27" s="144"/>
      <c r="D27" s="144"/>
      <c r="E27" s="144"/>
      <c r="F27" s="144"/>
      <c r="G27" s="1" t="s">
        <v>14</v>
      </c>
      <c r="H27" s="10">
        <v>117.12</v>
      </c>
    </row>
    <row r="28" spans="1:8" x14ac:dyDescent="0.25">
      <c r="A28" s="1" t="s">
        <v>10</v>
      </c>
      <c r="B28" s="144" t="s">
        <v>158</v>
      </c>
      <c r="C28" s="144"/>
      <c r="D28" s="144"/>
      <c r="E28" s="144"/>
      <c r="F28" s="144"/>
      <c r="G28" s="1" t="s">
        <v>16</v>
      </c>
      <c r="H28" s="10">
        <v>150</v>
      </c>
    </row>
    <row r="29" spans="1:8" x14ac:dyDescent="0.25">
      <c r="A29" s="1" t="s">
        <v>10</v>
      </c>
      <c r="B29" s="144" t="s">
        <v>139</v>
      </c>
      <c r="C29" s="144"/>
      <c r="D29" s="144"/>
      <c r="E29" s="144"/>
      <c r="F29" s="144"/>
      <c r="G29" s="1" t="s">
        <v>17</v>
      </c>
      <c r="H29" s="10">
        <v>260</v>
      </c>
    </row>
    <row r="30" spans="1:8" x14ac:dyDescent="0.25">
      <c r="A30" s="1" t="s">
        <v>10</v>
      </c>
      <c r="B30" s="144" t="s">
        <v>159</v>
      </c>
      <c r="C30" s="144"/>
      <c r="D30" s="144"/>
      <c r="E30" s="144"/>
      <c r="F30" s="144"/>
      <c r="G30" s="1" t="s">
        <v>17</v>
      </c>
      <c r="H30" s="10">
        <v>251</v>
      </c>
    </row>
    <row r="31" spans="1:8" x14ac:dyDescent="0.25">
      <c r="A31" s="1" t="s">
        <v>10</v>
      </c>
      <c r="B31" s="144" t="s">
        <v>160</v>
      </c>
      <c r="C31" s="144"/>
      <c r="D31" s="144"/>
      <c r="E31" s="144"/>
      <c r="F31" s="144"/>
      <c r="G31" s="1" t="s">
        <v>14</v>
      </c>
      <c r="H31" s="10">
        <v>709.74</v>
      </c>
    </row>
    <row r="32" spans="1:8" x14ac:dyDescent="0.25">
      <c r="A32" s="1" t="s">
        <v>10</v>
      </c>
      <c r="B32" s="144" t="s">
        <v>70</v>
      </c>
      <c r="C32" s="144"/>
      <c r="D32" s="144"/>
      <c r="E32" s="144"/>
      <c r="F32" s="144"/>
      <c r="G32" s="1" t="s">
        <v>16</v>
      </c>
      <c r="H32" s="10">
        <v>187.5</v>
      </c>
    </row>
    <row r="33" spans="1:8" x14ac:dyDescent="0.25">
      <c r="A33" s="1" t="s">
        <v>140</v>
      </c>
      <c r="B33" s="144" t="s">
        <v>161</v>
      </c>
      <c r="C33" s="144"/>
      <c r="D33" s="144"/>
      <c r="E33" s="144"/>
      <c r="F33" s="144"/>
      <c r="G33" s="1" t="s">
        <v>16</v>
      </c>
      <c r="H33" s="10">
        <v>300</v>
      </c>
    </row>
    <row r="34" spans="1:8" x14ac:dyDescent="0.25">
      <c r="A34" s="1" t="s">
        <v>140</v>
      </c>
      <c r="B34" s="144" t="s">
        <v>162</v>
      </c>
      <c r="C34" s="144"/>
      <c r="D34" s="144"/>
      <c r="E34" s="144"/>
      <c r="F34" s="144"/>
      <c r="G34" s="1" t="s">
        <v>16</v>
      </c>
      <c r="H34" s="10">
        <v>300</v>
      </c>
    </row>
    <row r="35" spans="1:8" x14ac:dyDescent="0.25">
      <c r="H35" s="12">
        <f>SUM(H3:H34)</f>
        <v>9924.58</v>
      </c>
    </row>
    <row r="37" spans="1:8" x14ac:dyDescent="0.25">
      <c r="B37" s="141" t="s">
        <v>135</v>
      </c>
      <c r="C37" s="142"/>
      <c r="D37" s="142"/>
      <c r="E37" s="142"/>
      <c r="F37" s="143"/>
      <c r="G37" s="14">
        <f>H35</f>
        <v>9924.58</v>
      </c>
    </row>
    <row r="38" spans="1:8" x14ac:dyDescent="0.25">
      <c r="B38" s="141" t="s">
        <v>5</v>
      </c>
      <c r="C38" s="142"/>
      <c r="D38" s="142"/>
      <c r="E38" s="142"/>
      <c r="F38" s="143"/>
      <c r="G38" s="15">
        <v>4.3499999999999996</v>
      </c>
    </row>
    <row r="39" spans="1:8" x14ac:dyDescent="0.25">
      <c r="B39" s="141" t="s">
        <v>95</v>
      </c>
      <c r="C39" s="142"/>
      <c r="D39" s="142"/>
      <c r="E39" s="142"/>
      <c r="F39" s="143"/>
      <c r="G39" s="16">
        <f>G37*G38</f>
        <v>43171.922999999995</v>
      </c>
    </row>
    <row r="40" spans="1:8" x14ac:dyDescent="0.25">
      <c r="B40" s="141" t="s">
        <v>6</v>
      </c>
      <c r="C40" s="142"/>
      <c r="D40" s="142"/>
      <c r="E40" s="142"/>
      <c r="F40" s="143"/>
      <c r="G40" s="15">
        <v>24</v>
      </c>
    </row>
    <row r="41" spans="1:8" x14ac:dyDescent="0.25">
      <c r="B41" s="141" t="s">
        <v>136</v>
      </c>
      <c r="C41" s="142"/>
      <c r="D41" s="142"/>
      <c r="E41" s="142"/>
      <c r="F41" s="143"/>
      <c r="G41" s="16">
        <f>G39*G40</f>
        <v>1036126.1519999999</v>
      </c>
    </row>
  </sheetData>
  <mergeCells count="39">
    <mergeCell ref="B11:F11"/>
    <mergeCell ref="B3:F3"/>
    <mergeCell ref="B4:F4"/>
    <mergeCell ref="B5:F5"/>
    <mergeCell ref="B6:F6"/>
    <mergeCell ref="B7:F7"/>
    <mergeCell ref="B8:F8"/>
    <mergeCell ref="B9:F9"/>
    <mergeCell ref="B10:F10"/>
    <mergeCell ref="B33:F33"/>
    <mergeCell ref="B34:F34"/>
    <mergeCell ref="B23:F23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A1:H1"/>
    <mergeCell ref="B40:F40"/>
    <mergeCell ref="B41:F41"/>
    <mergeCell ref="B37:F37"/>
    <mergeCell ref="B38:F38"/>
    <mergeCell ref="B24:F24"/>
    <mergeCell ref="B25:F25"/>
    <mergeCell ref="B26:F26"/>
    <mergeCell ref="B27:F27"/>
    <mergeCell ref="B30:F30"/>
    <mergeCell ref="B31:F31"/>
    <mergeCell ref="B32:F32"/>
    <mergeCell ref="B28:F28"/>
    <mergeCell ref="B29:F29"/>
    <mergeCell ref="B2:F2"/>
    <mergeCell ref="B39:F39"/>
  </mergeCells>
  <pageMargins left="1.0236220472440944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view="pageBreakPreview" zoomScaleNormal="100" zoomScaleSheetLayoutView="100" workbookViewId="0">
      <selection activeCell="J70" sqref="J70"/>
    </sheetView>
  </sheetViews>
  <sheetFormatPr defaultRowHeight="12.75" x14ac:dyDescent="0.2"/>
  <cols>
    <col min="1" max="1" width="6" style="41" customWidth="1"/>
    <col min="2" max="4" width="9.140625" style="41"/>
    <col min="5" max="5" width="9.140625" style="41" customWidth="1"/>
    <col min="6" max="6" width="8.85546875" style="41" customWidth="1"/>
    <col min="7" max="7" width="15.140625" style="41" customWidth="1"/>
    <col min="8" max="8" width="16.28515625" style="41" bestFit="1" customWidth="1"/>
    <col min="9" max="9" width="9.140625" style="42"/>
    <col min="10" max="16384" width="9.140625" style="41"/>
  </cols>
  <sheetData>
    <row r="1" spans="1:9" ht="19.5" thickBot="1" x14ac:dyDescent="0.35">
      <c r="A1" s="138" t="s">
        <v>221</v>
      </c>
      <c r="B1" s="139"/>
      <c r="C1" s="139"/>
      <c r="D1" s="139"/>
      <c r="E1" s="139"/>
      <c r="F1" s="139"/>
      <c r="G1" s="139"/>
      <c r="H1" s="139"/>
      <c r="I1" s="140"/>
    </row>
    <row r="2" spans="1:9" ht="12.75" customHeight="1" x14ac:dyDescent="0.2">
      <c r="A2" s="51" t="s">
        <v>9</v>
      </c>
      <c r="B2" s="148" t="s">
        <v>7</v>
      </c>
      <c r="C2" s="149"/>
      <c r="D2" s="149"/>
      <c r="E2" s="149"/>
      <c r="F2" s="149"/>
      <c r="G2" s="150"/>
      <c r="H2" s="52" t="s">
        <v>8</v>
      </c>
      <c r="I2" s="53" t="s">
        <v>106</v>
      </c>
    </row>
    <row r="3" spans="1:9" x14ac:dyDescent="0.2">
      <c r="A3" s="40" t="s">
        <v>10</v>
      </c>
      <c r="B3" s="151" t="s">
        <v>175</v>
      </c>
      <c r="C3" s="151"/>
      <c r="D3" s="151"/>
      <c r="E3" s="151"/>
      <c r="F3" s="151"/>
      <c r="G3" s="151"/>
      <c r="H3" s="40" t="s">
        <v>170</v>
      </c>
      <c r="I3" s="2">
        <v>230</v>
      </c>
    </row>
    <row r="4" spans="1:9" x14ac:dyDescent="0.2">
      <c r="A4" s="40" t="s">
        <v>12</v>
      </c>
      <c r="B4" s="151" t="s">
        <v>176</v>
      </c>
      <c r="C4" s="151"/>
      <c r="D4" s="151"/>
      <c r="E4" s="151"/>
      <c r="F4" s="151"/>
      <c r="G4" s="151"/>
      <c r="H4" s="40" t="s">
        <v>16</v>
      </c>
      <c r="I4" s="2">
        <v>940</v>
      </c>
    </row>
    <row r="5" spans="1:9" x14ac:dyDescent="0.2">
      <c r="A5" s="40" t="s">
        <v>10</v>
      </c>
      <c r="B5" s="151" t="s">
        <v>177</v>
      </c>
      <c r="C5" s="151"/>
      <c r="D5" s="151"/>
      <c r="E5" s="151"/>
      <c r="F5" s="151"/>
      <c r="G5" s="151"/>
      <c r="H5" s="40" t="s">
        <v>170</v>
      </c>
      <c r="I5" s="2">
        <v>200</v>
      </c>
    </row>
    <row r="6" spans="1:9" x14ac:dyDescent="0.2">
      <c r="A6" s="40" t="s">
        <v>12</v>
      </c>
      <c r="B6" s="151" t="s">
        <v>178</v>
      </c>
      <c r="C6" s="151"/>
      <c r="D6" s="151"/>
      <c r="E6" s="151"/>
      <c r="F6" s="151"/>
      <c r="G6" s="151"/>
      <c r="H6" s="40" t="s">
        <v>171</v>
      </c>
      <c r="I6" s="2">
        <v>977.67</v>
      </c>
    </row>
    <row r="7" spans="1:9" x14ac:dyDescent="0.2">
      <c r="A7" s="40" t="s">
        <v>10</v>
      </c>
      <c r="B7" s="151" t="s">
        <v>179</v>
      </c>
      <c r="C7" s="151"/>
      <c r="D7" s="151"/>
      <c r="E7" s="151"/>
      <c r="F7" s="151"/>
      <c r="G7" s="151"/>
      <c r="H7" s="40" t="s">
        <v>19</v>
      </c>
      <c r="I7" s="2">
        <v>95</v>
      </c>
    </row>
    <row r="8" spans="1:9" x14ac:dyDescent="0.2">
      <c r="A8" s="40" t="s">
        <v>10</v>
      </c>
      <c r="B8" s="151" t="s">
        <v>180</v>
      </c>
      <c r="C8" s="151"/>
      <c r="D8" s="151"/>
      <c r="E8" s="151"/>
      <c r="F8" s="151"/>
      <c r="G8" s="151"/>
      <c r="H8" s="40" t="s">
        <v>170</v>
      </c>
      <c r="I8" s="2">
        <v>210</v>
      </c>
    </row>
    <row r="9" spans="1:9" x14ac:dyDescent="0.2">
      <c r="A9" s="40" t="s">
        <v>10</v>
      </c>
      <c r="B9" s="151" t="s">
        <v>181</v>
      </c>
      <c r="C9" s="151"/>
      <c r="D9" s="151"/>
      <c r="E9" s="151"/>
      <c r="F9" s="151"/>
      <c r="G9" s="151"/>
      <c r="H9" s="40" t="s">
        <v>172</v>
      </c>
      <c r="I9" s="2">
        <v>158</v>
      </c>
    </row>
    <row r="10" spans="1:9" x14ac:dyDescent="0.2">
      <c r="A10" s="40" t="s">
        <v>10</v>
      </c>
      <c r="B10" s="151" t="s">
        <v>182</v>
      </c>
      <c r="C10" s="151"/>
      <c r="D10" s="151"/>
      <c r="E10" s="151"/>
      <c r="F10" s="151"/>
      <c r="G10" s="151"/>
      <c r="H10" s="40" t="s">
        <v>170</v>
      </c>
      <c r="I10" s="2">
        <v>170</v>
      </c>
    </row>
    <row r="11" spans="1:9" x14ac:dyDescent="0.2">
      <c r="A11" s="40" t="s">
        <v>12</v>
      </c>
      <c r="B11" s="151" t="s">
        <v>183</v>
      </c>
      <c r="C11" s="151"/>
      <c r="D11" s="151"/>
      <c r="E11" s="151"/>
      <c r="F11" s="151"/>
      <c r="G11" s="151"/>
      <c r="H11" s="40" t="s">
        <v>173</v>
      </c>
      <c r="I11" s="2">
        <v>1618</v>
      </c>
    </row>
    <row r="12" spans="1:9" x14ac:dyDescent="0.2">
      <c r="A12" s="40" t="s">
        <v>10</v>
      </c>
      <c r="B12" s="151" t="s">
        <v>184</v>
      </c>
      <c r="C12" s="151"/>
      <c r="D12" s="151"/>
      <c r="E12" s="151"/>
      <c r="F12" s="151"/>
      <c r="G12" s="151"/>
      <c r="H12" s="40" t="s">
        <v>19</v>
      </c>
      <c r="I12" s="2">
        <v>250</v>
      </c>
    </row>
    <row r="13" spans="1:9" x14ac:dyDescent="0.2">
      <c r="A13" s="40" t="s">
        <v>10</v>
      </c>
      <c r="B13" s="151" t="s">
        <v>185</v>
      </c>
      <c r="C13" s="151"/>
      <c r="D13" s="151"/>
      <c r="E13" s="151"/>
      <c r="F13" s="151"/>
      <c r="G13" s="151"/>
      <c r="H13" s="40" t="s">
        <v>19</v>
      </c>
      <c r="I13" s="2">
        <v>525</v>
      </c>
    </row>
    <row r="14" spans="1:9" x14ac:dyDescent="0.2">
      <c r="A14" s="40" t="s">
        <v>10</v>
      </c>
      <c r="B14" s="151" t="s">
        <v>166</v>
      </c>
      <c r="C14" s="151"/>
      <c r="D14" s="151"/>
      <c r="E14" s="151"/>
      <c r="F14" s="151"/>
      <c r="G14" s="151"/>
      <c r="H14" s="40" t="s">
        <v>167</v>
      </c>
      <c r="I14" s="2">
        <v>120</v>
      </c>
    </row>
    <row r="15" spans="1:9" x14ac:dyDescent="0.2">
      <c r="A15" s="40" t="s">
        <v>10</v>
      </c>
      <c r="B15" s="151" t="s">
        <v>186</v>
      </c>
      <c r="C15" s="151"/>
      <c r="D15" s="151"/>
      <c r="E15" s="151"/>
      <c r="F15" s="151"/>
      <c r="G15" s="151"/>
      <c r="H15" s="40" t="s">
        <v>15</v>
      </c>
      <c r="I15" s="2">
        <v>720</v>
      </c>
    </row>
    <row r="16" spans="1:9" x14ac:dyDescent="0.2">
      <c r="A16" s="40" t="s">
        <v>168</v>
      </c>
      <c r="B16" s="151" t="s">
        <v>187</v>
      </c>
      <c r="C16" s="151"/>
      <c r="D16" s="151"/>
      <c r="E16" s="151"/>
      <c r="F16" s="151"/>
      <c r="G16" s="151"/>
      <c r="H16" s="40" t="s">
        <v>112</v>
      </c>
      <c r="I16" s="2">
        <v>145</v>
      </c>
    </row>
    <row r="17" spans="1:9" x14ac:dyDescent="0.2">
      <c r="A17" s="40" t="s">
        <v>10</v>
      </c>
      <c r="B17" s="151" t="s">
        <v>188</v>
      </c>
      <c r="C17" s="151"/>
      <c r="D17" s="151"/>
      <c r="E17" s="151"/>
      <c r="F17" s="151"/>
      <c r="G17" s="151"/>
      <c r="H17" s="40" t="s">
        <v>112</v>
      </c>
      <c r="I17" s="2">
        <v>346</v>
      </c>
    </row>
    <row r="18" spans="1:9" x14ac:dyDescent="0.2">
      <c r="A18" s="40" t="s">
        <v>10</v>
      </c>
      <c r="B18" s="151" t="s">
        <v>101</v>
      </c>
      <c r="C18" s="151"/>
      <c r="D18" s="151"/>
      <c r="E18" s="151"/>
      <c r="F18" s="151"/>
      <c r="G18" s="151"/>
      <c r="H18" s="40" t="s">
        <v>16</v>
      </c>
      <c r="I18" s="2">
        <v>1135</v>
      </c>
    </row>
    <row r="19" spans="1:9" x14ac:dyDescent="0.2">
      <c r="A19" s="40" t="s">
        <v>10</v>
      </c>
      <c r="B19" s="151" t="s">
        <v>189</v>
      </c>
      <c r="C19" s="151"/>
      <c r="D19" s="151"/>
      <c r="E19" s="151"/>
      <c r="F19" s="151"/>
      <c r="G19" s="151"/>
      <c r="H19" s="40" t="s">
        <v>132</v>
      </c>
      <c r="I19" s="2">
        <v>400</v>
      </c>
    </row>
    <row r="20" spans="1:9" x14ac:dyDescent="0.2">
      <c r="A20" s="40" t="s">
        <v>168</v>
      </c>
      <c r="B20" s="151" t="s">
        <v>190</v>
      </c>
      <c r="C20" s="151"/>
      <c r="D20" s="151"/>
      <c r="E20" s="151"/>
      <c r="F20" s="151"/>
      <c r="G20" s="151"/>
      <c r="H20" s="40" t="s">
        <v>171</v>
      </c>
      <c r="I20" s="2">
        <v>730</v>
      </c>
    </row>
    <row r="21" spans="1:9" x14ac:dyDescent="0.2">
      <c r="A21" s="40" t="s">
        <v>10</v>
      </c>
      <c r="B21" s="151" t="s">
        <v>191</v>
      </c>
      <c r="C21" s="151"/>
      <c r="D21" s="151"/>
      <c r="E21" s="151"/>
      <c r="F21" s="151"/>
      <c r="G21" s="151"/>
      <c r="H21" s="40" t="s">
        <v>174</v>
      </c>
      <c r="I21" s="2">
        <v>350</v>
      </c>
    </row>
    <row r="22" spans="1:9" x14ac:dyDescent="0.2">
      <c r="A22" s="40" t="s">
        <v>10</v>
      </c>
      <c r="B22" s="151" t="s">
        <v>192</v>
      </c>
      <c r="C22" s="151"/>
      <c r="D22" s="151"/>
      <c r="E22" s="151"/>
      <c r="F22" s="151"/>
      <c r="G22" s="151"/>
      <c r="H22" s="40" t="s">
        <v>19</v>
      </c>
      <c r="I22" s="2">
        <v>280</v>
      </c>
    </row>
    <row r="23" spans="1:9" x14ac:dyDescent="0.2">
      <c r="A23" s="40" t="s">
        <v>10</v>
      </c>
      <c r="B23" s="151" t="s">
        <v>193</v>
      </c>
      <c r="C23" s="151"/>
      <c r="D23" s="151"/>
      <c r="E23" s="151"/>
      <c r="F23" s="151"/>
      <c r="G23" s="151"/>
      <c r="H23" s="40" t="s">
        <v>170</v>
      </c>
      <c r="I23" s="2">
        <v>560</v>
      </c>
    </row>
    <row r="24" spans="1:9" x14ac:dyDescent="0.2">
      <c r="A24" s="40" t="s">
        <v>10</v>
      </c>
      <c r="B24" s="151" t="s">
        <v>194</v>
      </c>
      <c r="C24" s="151"/>
      <c r="D24" s="151"/>
      <c r="E24" s="151"/>
      <c r="F24" s="151"/>
      <c r="G24" s="151"/>
      <c r="H24" s="40" t="s">
        <v>170</v>
      </c>
      <c r="I24" s="2">
        <v>380</v>
      </c>
    </row>
    <row r="25" spans="1:9" x14ac:dyDescent="0.2">
      <c r="A25" s="40" t="s">
        <v>10</v>
      </c>
      <c r="B25" s="151" t="s">
        <v>195</v>
      </c>
      <c r="C25" s="151"/>
      <c r="D25" s="151"/>
      <c r="E25" s="151"/>
      <c r="F25" s="151"/>
      <c r="G25" s="151"/>
      <c r="H25" s="40" t="s">
        <v>174</v>
      </c>
      <c r="I25" s="2">
        <v>200</v>
      </c>
    </row>
    <row r="26" spans="1:9" x14ac:dyDescent="0.2">
      <c r="A26" s="40" t="s">
        <v>12</v>
      </c>
      <c r="B26" s="151" t="s">
        <v>196</v>
      </c>
      <c r="C26" s="151"/>
      <c r="D26" s="151"/>
      <c r="E26" s="151"/>
      <c r="F26" s="151"/>
      <c r="G26" s="151"/>
      <c r="H26" s="40" t="s">
        <v>170</v>
      </c>
      <c r="I26" s="2">
        <v>2167.34</v>
      </c>
    </row>
    <row r="27" spans="1:9" x14ac:dyDescent="0.2">
      <c r="A27" s="40" t="s">
        <v>10</v>
      </c>
      <c r="B27" s="151" t="s">
        <v>197</v>
      </c>
      <c r="C27" s="151"/>
      <c r="D27" s="151"/>
      <c r="E27" s="151"/>
      <c r="F27" s="151"/>
      <c r="G27" s="151"/>
      <c r="H27" s="40" t="s">
        <v>19</v>
      </c>
      <c r="I27" s="2">
        <v>195</v>
      </c>
    </row>
    <row r="28" spans="1:9" x14ac:dyDescent="0.2">
      <c r="A28" s="40" t="s">
        <v>10</v>
      </c>
      <c r="B28" s="151" t="s">
        <v>198</v>
      </c>
      <c r="C28" s="151"/>
      <c r="D28" s="151"/>
      <c r="E28" s="151"/>
      <c r="F28" s="151"/>
      <c r="G28" s="151"/>
      <c r="H28" s="40" t="s">
        <v>170</v>
      </c>
      <c r="I28" s="2">
        <v>210</v>
      </c>
    </row>
    <row r="29" spans="1:9" x14ac:dyDescent="0.2">
      <c r="A29" s="40" t="s">
        <v>10</v>
      </c>
      <c r="B29" s="151" t="s">
        <v>199</v>
      </c>
      <c r="C29" s="151"/>
      <c r="D29" s="151"/>
      <c r="E29" s="151"/>
      <c r="F29" s="151"/>
      <c r="G29" s="151"/>
      <c r="H29" s="40" t="s">
        <v>19</v>
      </c>
      <c r="I29" s="2">
        <v>50</v>
      </c>
    </row>
    <row r="30" spans="1:9" x14ac:dyDescent="0.2">
      <c r="A30" s="40" t="s">
        <v>10</v>
      </c>
      <c r="B30" s="151" t="s">
        <v>200</v>
      </c>
      <c r="C30" s="151"/>
      <c r="D30" s="151"/>
      <c r="E30" s="151"/>
      <c r="F30" s="151"/>
      <c r="G30" s="151"/>
      <c r="H30" s="40" t="s">
        <v>132</v>
      </c>
      <c r="I30" s="2">
        <v>2004.7</v>
      </c>
    </row>
    <row r="31" spans="1:9" x14ac:dyDescent="0.2">
      <c r="A31" s="40" t="s">
        <v>10</v>
      </c>
      <c r="B31" s="151" t="s">
        <v>201</v>
      </c>
      <c r="C31" s="151"/>
      <c r="D31" s="151"/>
      <c r="E31" s="151"/>
      <c r="F31" s="151"/>
      <c r="G31" s="151"/>
      <c r="H31" s="40" t="s">
        <v>19</v>
      </c>
      <c r="I31" s="2">
        <v>150</v>
      </c>
    </row>
    <row r="32" spans="1:9" x14ac:dyDescent="0.2">
      <c r="A32" s="40" t="s">
        <v>10</v>
      </c>
      <c r="B32" s="151" t="s">
        <v>222</v>
      </c>
      <c r="C32" s="151"/>
      <c r="D32" s="151"/>
      <c r="E32" s="151"/>
      <c r="F32" s="151"/>
      <c r="G32" s="151"/>
      <c r="H32" s="40" t="s">
        <v>19</v>
      </c>
      <c r="I32" s="2">
        <v>180</v>
      </c>
    </row>
    <row r="33" spans="1:12" x14ac:dyDescent="0.2">
      <c r="A33" s="40" t="s">
        <v>10</v>
      </c>
      <c r="B33" s="151" t="s">
        <v>202</v>
      </c>
      <c r="C33" s="151"/>
      <c r="D33" s="151"/>
      <c r="E33" s="151"/>
      <c r="F33" s="151"/>
      <c r="G33" s="151"/>
      <c r="H33" s="40" t="s">
        <v>174</v>
      </c>
      <c r="I33" s="2">
        <v>1485</v>
      </c>
    </row>
    <row r="34" spans="1:12" x14ac:dyDescent="0.2">
      <c r="A34" s="40" t="s">
        <v>12</v>
      </c>
      <c r="B34" s="151" t="s">
        <v>203</v>
      </c>
      <c r="C34" s="151"/>
      <c r="D34" s="151"/>
      <c r="E34" s="151"/>
      <c r="F34" s="151"/>
      <c r="G34" s="151"/>
      <c r="H34" s="40" t="s">
        <v>17</v>
      </c>
      <c r="I34" s="2">
        <v>2141.69</v>
      </c>
    </row>
    <row r="35" spans="1:12" x14ac:dyDescent="0.2">
      <c r="A35" s="40" t="s">
        <v>10</v>
      </c>
      <c r="B35" s="151" t="s">
        <v>204</v>
      </c>
      <c r="C35" s="151"/>
      <c r="D35" s="151"/>
      <c r="E35" s="151"/>
      <c r="F35" s="151"/>
      <c r="G35" s="151"/>
      <c r="H35" s="40" t="s">
        <v>174</v>
      </c>
      <c r="I35" s="2">
        <v>821</v>
      </c>
    </row>
    <row r="36" spans="1:12" x14ac:dyDescent="0.2">
      <c r="A36" s="40" t="s">
        <v>10</v>
      </c>
      <c r="B36" s="151" t="s">
        <v>205</v>
      </c>
      <c r="C36" s="151"/>
      <c r="D36" s="151"/>
      <c r="E36" s="151"/>
      <c r="F36" s="151"/>
      <c r="G36" s="151"/>
      <c r="H36" s="40" t="s">
        <v>14</v>
      </c>
      <c r="I36" s="2">
        <v>404.16</v>
      </c>
    </row>
    <row r="37" spans="1:12" x14ac:dyDescent="0.2">
      <c r="A37" s="40" t="s">
        <v>10</v>
      </c>
      <c r="B37" s="151" t="s">
        <v>206</v>
      </c>
      <c r="C37" s="151"/>
      <c r="D37" s="151"/>
      <c r="E37" s="151"/>
      <c r="F37" s="151"/>
      <c r="G37" s="151"/>
      <c r="H37" s="40" t="s">
        <v>17</v>
      </c>
      <c r="I37" s="2">
        <v>300</v>
      </c>
    </row>
    <row r="38" spans="1:12" x14ac:dyDescent="0.2">
      <c r="A38" s="40" t="s">
        <v>10</v>
      </c>
      <c r="B38" s="151" t="s">
        <v>207</v>
      </c>
      <c r="C38" s="151"/>
      <c r="D38" s="151"/>
      <c r="E38" s="151"/>
      <c r="F38" s="151"/>
      <c r="G38" s="151"/>
      <c r="H38" s="40" t="s">
        <v>17</v>
      </c>
      <c r="I38" s="2">
        <v>981</v>
      </c>
    </row>
    <row r="39" spans="1:12" x14ac:dyDescent="0.2">
      <c r="A39" s="40" t="s">
        <v>10</v>
      </c>
      <c r="B39" s="151" t="s">
        <v>208</v>
      </c>
      <c r="C39" s="151"/>
      <c r="D39" s="151"/>
      <c r="E39" s="151"/>
      <c r="F39" s="151"/>
      <c r="G39" s="151"/>
      <c r="H39" s="40" t="s">
        <v>14</v>
      </c>
      <c r="I39" s="2">
        <v>240</v>
      </c>
    </row>
    <row r="40" spans="1:12" x14ac:dyDescent="0.2">
      <c r="A40" s="40" t="s">
        <v>10</v>
      </c>
      <c r="B40" s="151" t="s">
        <v>209</v>
      </c>
      <c r="C40" s="151"/>
      <c r="D40" s="151"/>
      <c r="E40" s="151"/>
      <c r="F40" s="151"/>
      <c r="G40" s="151"/>
      <c r="H40" s="40" t="s">
        <v>171</v>
      </c>
      <c r="I40" s="2">
        <v>177</v>
      </c>
    </row>
    <row r="41" spans="1:12" x14ac:dyDescent="0.2">
      <c r="A41" s="40" t="s">
        <v>12</v>
      </c>
      <c r="B41" s="151" t="s">
        <v>210</v>
      </c>
      <c r="C41" s="151"/>
      <c r="D41" s="151"/>
      <c r="E41" s="151"/>
      <c r="F41" s="151"/>
      <c r="G41" s="151"/>
      <c r="H41" s="40" t="s">
        <v>14</v>
      </c>
      <c r="I41" s="2">
        <v>1913.09</v>
      </c>
      <c r="L41" s="42"/>
    </row>
    <row r="42" spans="1:12" x14ac:dyDescent="0.2">
      <c r="A42" s="40" t="s">
        <v>10</v>
      </c>
      <c r="B42" s="151" t="s">
        <v>211</v>
      </c>
      <c r="C42" s="151"/>
      <c r="D42" s="151"/>
      <c r="E42" s="151"/>
      <c r="F42" s="151"/>
      <c r="G42" s="151"/>
      <c r="H42" s="40" t="s">
        <v>173</v>
      </c>
      <c r="I42" s="2">
        <v>700</v>
      </c>
    </row>
    <row r="43" spans="1:12" x14ac:dyDescent="0.2">
      <c r="A43" s="40" t="s">
        <v>12</v>
      </c>
      <c r="B43" s="151" t="s">
        <v>212</v>
      </c>
      <c r="C43" s="151"/>
      <c r="D43" s="151"/>
      <c r="E43" s="151"/>
      <c r="F43" s="151"/>
      <c r="G43" s="151"/>
      <c r="H43" s="40" t="s">
        <v>112</v>
      </c>
      <c r="I43" s="2">
        <v>2892.48</v>
      </c>
    </row>
    <row r="44" spans="1:12" x14ac:dyDescent="0.2">
      <c r="A44" s="40" t="s">
        <v>10</v>
      </c>
      <c r="B44" s="151" t="s">
        <v>213</v>
      </c>
      <c r="C44" s="151"/>
      <c r="D44" s="151"/>
      <c r="E44" s="151"/>
      <c r="F44" s="151"/>
      <c r="G44" s="151"/>
      <c r="H44" s="40" t="s">
        <v>170</v>
      </c>
      <c r="I44" s="2">
        <v>450</v>
      </c>
    </row>
    <row r="45" spans="1:12" x14ac:dyDescent="0.2">
      <c r="A45" s="40" t="s">
        <v>12</v>
      </c>
      <c r="B45" s="151" t="s">
        <v>214</v>
      </c>
      <c r="C45" s="151"/>
      <c r="D45" s="151"/>
      <c r="E45" s="151"/>
      <c r="F45" s="151"/>
      <c r="G45" s="151"/>
      <c r="H45" s="40" t="s">
        <v>173</v>
      </c>
      <c r="I45" s="2">
        <v>1843</v>
      </c>
    </row>
    <row r="46" spans="1:12" x14ac:dyDescent="0.2">
      <c r="A46" s="40" t="s">
        <v>10</v>
      </c>
      <c r="B46" s="151" t="s">
        <v>215</v>
      </c>
      <c r="C46" s="151"/>
      <c r="D46" s="151"/>
      <c r="E46" s="151"/>
      <c r="F46" s="151"/>
      <c r="G46" s="151"/>
      <c r="H46" s="40" t="s">
        <v>17</v>
      </c>
      <c r="I46" s="2">
        <v>950</v>
      </c>
    </row>
    <row r="47" spans="1:12" x14ac:dyDescent="0.2">
      <c r="A47" s="40" t="s">
        <v>10</v>
      </c>
      <c r="B47" s="151" t="s">
        <v>216</v>
      </c>
      <c r="C47" s="151"/>
      <c r="D47" s="151"/>
      <c r="E47" s="151"/>
      <c r="F47" s="151"/>
      <c r="G47" s="151"/>
      <c r="H47" s="40" t="s">
        <v>112</v>
      </c>
      <c r="I47" s="2">
        <v>120</v>
      </c>
    </row>
    <row r="48" spans="1:12" x14ac:dyDescent="0.2">
      <c r="A48" s="40" t="s">
        <v>10</v>
      </c>
      <c r="B48" s="151" t="s">
        <v>217</v>
      </c>
      <c r="C48" s="151"/>
      <c r="D48" s="151"/>
      <c r="E48" s="151"/>
      <c r="F48" s="151"/>
      <c r="G48" s="151"/>
      <c r="H48" s="40" t="s">
        <v>112</v>
      </c>
      <c r="I48" s="2">
        <v>166</v>
      </c>
    </row>
    <row r="49" spans="1:9" x14ac:dyDescent="0.2">
      <c r="A49" s="40" t="s">
        <v>10</v>
      </c>
      <c r="B49" s="151" t="s">
        <v>169</v>
      </c>
      <c r="C49" s="151"/>
      <c r="D49" s="151"/>
      <c r="E49" s="151"/>
      <c r="F49" s="151"/>
      <c r="G49" s="151"/>
      <c r="H49" s="40" t="s">
        <v>167</v>
      </c>
      <c r="I49" s="2">
        <v>150</v>
      </c>
    </row>
    <row r="50" spans="1:9" x14ac:dyDescent="0.2">
      <c r="A50" s="40" t="s">
        <v>10</v>
      </c>
      <c r="B50" s="151" t="s">
        <v>218</v>
      </c>
      <c r="C50" s="151"/>
      <c r="D50" s="151"/>
      <c r="E50" s="151"/>
      <c r="F50" s="151"/>
      <c r="G50" s="151"/>
      <c r="H50" s="40" t="s">
        <v>172</v>
      </c>
      <c r="I50" s="2">
        <v>199</v>
      </c>
    </row>
    <row r="51" spans="1:9" x14ac:dyDescent="0.2">
      <c r="I51" s="43">
        <f>SUM(I3:I50)</f>
        <v>31630.129999999997</v>
      </c>
    </row>
    <row r="52" spans="1:9" x14ac:dyDescent="0.2">
      <c r="B52" s="152" t="s">
        <v>163</v>
      </c>
      <c r="C52" s="153"/>
      <c r="D52" s="153"/>
      <c r="E52" s="153"/>
      <c r="F52" s="154"/>
      <c r="G52" s="43">
        <f>I51</f>
        <v>31630.129999999997</v>
      </c>
    </row>
    <row r="53" spans="1:9" x14ac:dyDescent="0.2">
      <c r="B53" s="152" t="s">
        <v>5</v>
      </c>
      <c r="C53" s="153"/>
      <c r="D53" s="153"/>
      <c r="E53" s="153"/>
      <c r="F53" s="154"/>
      <c r="G53" s="15">
        <v>12.75</v>
      </c>
      <c r="H53" s="42"/>
    </row>
    <row r="54" spans="1:9" x14ac:dyDescent="0.2">
      <c r="B54" s="152" t="s">
        <v>95</v>
      </c>
      <c r="C54" s="153"/>
      <c r="D54" s="153"/>
      <c r="E54" s="153"/>
      <c r="F54" s="154"/>
      <c r="G54" s="43">
        <f>G52*G53</f>
        <v>403284.15749999997</v>
      </c>
    </row>
    <row r="55" spans="1:9" x14ac:dyDescent="0.2">
      <c r="B55" s="152" t="s">
        <v>6</v>
      </c>
      <c r="C55" s="153"/>
      <c r="D55" s="153"/>
      <c r="E55" s="153"/>
      <c r="F55" s="154"/>
      <c r="G55" s="15">
        <v>24</v>
      </c>
    </row>
    <row r="56" spans="1:9" x14ac:dyDescent="0.2">
      <c r="B56" s="152" t="s">
        <v>164</v>
      </c>
      <c r="C56" s="153"/>
      <c r="D56" s="153"/>
      <c r="E56" s="153"/>
      <c r="F56" s="154"/>
      <c r="G56" s="43">
        <f>G54*G55</f>
        <v>9678819.7799999993</v>
      </c>
    </row>
  </sheetData>
  <mergeCells count="55">
    <mergeCell ref="B12:G12"/>
    <mergeCell ref="B13:G13"/>
    <mergeCell ref="B14:G14"/>
    <mergeCell ref="B15:G15"/>
    <mergeCell ref="B16:G16"/>
    <mergeCell ref="B11:G11"/>
    <mergeCell ref="B3:G3"/>
    <mergeCell ref="B4:G4"/>
    <mergeCell ref="B5:G5"/>
    <mergeCell ref="B6:G6"/>
    <mergeCell ref="B7:G7"/>
    <mergeCell ref="B8:G8"/>
    <mergeCell ref="B9:G9"/>
    <mergeCell ref="B10:G10"/>
    <mergeCell ref="B18:G18"/>
    <mergeCell ref="B19:G19"/>
    <mergeCell ref="B20:G20"/>
    <mergeCell ref="B21:G21"/>
    <mergeCell ref="B23:G23"/>
    <mergeCell ref="B47:G47"/>
    <mergeCell ref="B36:G36"/>
    <mergeCell ref="B37:G37"/>
    <mergeCell ref="B38:G38"/>
    <mergeCell ref="B41:G41"/>
    <mergeCell ref="B42:G42"/>
    <mergeCell ref="B43:G43"/>
    <mergeCell ref="B44:G44"/>
    <mergeCell ref="B46:G46"/>
    <mergeCell ref="B39:G39"/>
    <mergeCell ref="B40:G40"/>
    <mergeCell ref="B45:G45"/>
    <mergeCell ref="B56:F56"/>
    <mergeCell ref="B48:G48"/>
    <mergeCell ref="B49:G49"/>
    <mergeCell ref="B50:G50"/>
    <mergeCell ref="B52:F52"/>
    <mergeCell ref="B53:F53"/>
    <mergeCell ref="B54:F54"/>
    <mergeCell ref="B55:F55"/>
    <mergeCell ref="A1:I1"/>
    <mergeCell ref="B2:G2"/>
    <mergeCell ref="B22:G22"/>
    <mergeCell ref="B35:G35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17:G17"/>
  </mergeCells>
  <pageMargins left="1.0236220472440944" right="0.51181102362204722" top="0.78740157480314965" bottom="0.78740157480314965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B47C-F644-4C64-AF49-B681681E9582}">
  <sheetPr>
    <pageSetUpPr fitToPage="1"/>
  </sheetPr>
  <dimension ref="A1:I206"/>
  <sheetViews>
    <sheetView tabSelected="1" view="pageBreakPreview" topLeftCell="A172" zoomScale="60" zoomScaleNormal="100" workbookViewId="0">
      <selection activeCell="K5" sqref="K5"/>
    </sheetView>
  </sheetViews>
  <sheetFormatPr defaultRowHeight="15" x14ac:dyDescent="0.25"/>
  <cols>
    <col min="1" max="1" width="7" customWidth="1"/>
    <col min="2" max="2" width="6.85546875" customWidth="1"/>
    <col min="3" max="3" width="44.5703125" customWidth="1"/>
    <col min="4" max="4" width="25.7109375" customWidth="1"/>
    <col min="5" max="5" width="19" customWidth="1"/>
    <col min="6" max="6" width="16.42578125" customWidth="1"/>
    <col min="7" max="7" width="16.7109375" customWidth="1"/>
    <col min="8" max="8" width="15.85546875" customWidth="1"/>
    <col min="9" max="9" width="14.28515625" customWidth="1"/>
  </cols>
  <sheetData>
    <row r="1" spans="1:9" ht="20.25" thickTop="1" thickBot="1" x14ac:dyDescent="0.3">
      <c r="A1" s="168" t="s">
        <v>223</v>
      </c>
      <c r="B1" s="169"/>
      <c r="C1" s="169"/>
      <c r="D1" s="169"/>
      <c r="E1" s="169"/>
      <c r="F1" s="169"/>
      <c r="G1" s="169"/>
      <c r="H1" s="169"/>
      <c r="I1" s="170"/>
    </row>
    <row r="2" spans="1:9" ht="16.5" thickTop="1" thickBot="1" x14ac:dyDescent="0.3">
      <c r="A2" s="171"/>
      <c r="B2" s="171"/>
      <c r="C2" s="171"/>
      <c r="D2" s="171"/>
      <c r="E2" s="171"/>
      <c r="F2" s="171"/>
      <c r="G2" s="171"/>
      <c r="H2" s="171"/>
      <c r="I2" s="171"/>
    </row>
    <row r="3" spans="1:9" ht="24" thickTop="1" x14ac:dyDescent="0.25">
      <c r="A3" s="155" t="s">
        <v>224</v>
      </c>
      <c r="B3" s="156"/>
      <c r="C3" s="156"/>
      <c r="D3" s="156"/>
      <c r="E3" s="156"/>
      <c r="F3" s="156"/>
      <c r="G3" s="156"/>
      <c r="H3" s="156"/>
      <c r="I3" s="157"/>
    </row>
    <row r="4" spans="1:9" ht="75" x14ac:dyDescent="0.25">
      <c r="A4" s="55" t="s">
        <v>225</v>
      </c>
      <c r="B4" s="56" t="s">
        <v>226</v>
      </c>
      <c r="C4" s="56" t="s">
        <v>227</v>
      </c>
      <c r="D4" s="56" t="s">
        <v>228</v>
      </c>
      <c r="E4" s="57" t="s">
        <v>229</v>
      </c>
      <c r="F4" s="57" t="s">
        <v>230</v>
      </c>
      <c r="G4" s="58" t="s">
        <v>231</v>
      </c>
      <c r="H4" s="59" t="s">
        <v>232</v>
      </c>
      <c r="I4" s="60" t="s">
        <v>233</v>
      </c>
    </row>
    <row r="5" spans="1:9" ht="42" x14ac:dyDescent="0.25">
      <c r="A5" s="61">
        <v>1</v>
      </c>
      <c r="B5" s="62" t="s">
        <v>12</v>
      </c>
      <c r="C5" s="63" t="s">
        <v>234</v>
      </c>
      <c r="D5" s="62" t="s">
        <v>235</v>
      </c>
      <c r="E5" s="64">
        <v>2200</v>
      </c>
      <c r="F5" s="65">
        <v>2</v>
      </c>
      <c r="G5" s="66">
        <v>4400</v>
      </c>
      <c r="H5" s="67">
        <f>G5*4.33</f>
        <v>19052</v>
      </c>
      <c r="I5" s="68">
        <f>H5*2</f>
        <v>38104</v>
      </c>
    </row>
    <row r="6" spans="1:9" ht="42" x14ac:dyDescent="0.25">
      <c r="A6" s="61">
        <v>2</v>
      </c>
      <c r="B6" s="62" t="s">
        <v>236</v>
      </c>
      <c r="C6" s="69" t="s">
        <v>237</v>
      </c>
      <c r="D6" s="70" t="s">
        <v>238</v>
      </c>
      <c r="E6" s="64">
        <v>90</v>
      </c>
      <c r="F6" s="65">
        <v>1</v>
      </c>
      <c r="G6" s="66">
        <v>90</v>
      </c>
      <c r="H6" s="67">
        <f t="shared" ref="H6:H39" si="0">G6*4.33</f>
        <v>389.7</v>
      </c>
      <c r="I6" s="68">
        <f t="shared" ref="I6:I40" si="1">H6*2</f>
        <v>779.4</v>
      </c>
    </row>
    <row r="7" spans="1:9" ht="42" x14ac:dyDescent="0.25">
      <c r="A7" s="61">
        <v>3</v>
      </c>
      <c r="B7" s="62" t="s">
        <v>10</v>
      </c>
      <c r="C7" s="71" t="s">
        <v>239</v>
      </c>
      <c r="D7" s="70" t="s">
        <v>238</v>
      </c>
      <c r="E7" s="64">
        <v>850</v>
      </c>
      <c r="F7" s="65">
        <v>1</v>
      </c>
      <c r="G7" s="66">
        <v>850</v>
      </c>
      <c r="H7" s="67">
        <f t="shared" si="0"/>
        <v>3680.5</v>
      </c>
      <c r="I7" s="68">
        <f t="shared" si="1"/>
        <v>7361</v>
      </c>
    </row>
    <row r="8" spans="1:9" ht="21" x14ac:dyDescent="0.35">
      <c r="A8" s="61">
        <v>11</v>
      </c>
      <c r="B8" s="62" t="s">
        <v>10</v>
      </c>
      <c r="C8" s="72" t="s">
        <v>240</v>
      </c>
      <c r="D8" s="73" t="s">
        <v>238</v>
      </c>
      <c r="E8" s="74">
        <v>183</v>
      </c>
      <c r="F8" s="65">
        <v>1</v>
      </c>
      <c r="G8" s="66">
        <v>183</v>
      </c>
      <c r="H8" s="75">
        <f t="shared" si="0"/>
        <v>792.39</v>
      </c>
      <c r="I8" s="76">
        <f t="shared" si="1"/>
        <v>1584.78</v>
      </c>
    </row>
    <row r="9" spans="1:9" ht="21" x14ac:dyDescent="0.35">
      <c r="A9" s="61">
        <v>14</v>
      </c>
      <c r="B9" s="62" t="s">
        <v>10</v>
      </c>
      <c r="C9" s="72" t="s">
        <v>241</v>
      </c>
      <c r="D9" s="73" t="s">
        <v>238</v>
      </c>
      <c r="E9" s="74">
        <v>364</v>
      </c>
      <c r="F9" s="65">
        <v>1</v>
      </c>
      <c r="G9" s="66">
        <v>364</v>
      </c>
      <c r="H9" s="75">
        <f t="shared" si="0"/>
        <v>1576.1200000000001</v>
      </c>
      <c r="I9" s="76">
        <f t="shared" si="1"/>
        <v>3152.2400000000002</v>
      </c>
    </row>
    <row r="10" spans="1:9" ht="21" x14ac:dyDescent="0.35">
      <c r="A10" s="61">
        <v>15</v>
      </c>
      <c r="B10" s="62" t="s">
        <v>10</v>
      </c>
      <c r="C10" s="72" t="s">
        <v>242</v>
      </c>
      <c r="D10" s="73" t="s">
        <v>238</v>
      </c>
      <c r="E10" s="74">
        <v>292</v>
      </c>
      <c r="F10" s="65">
        <v>1</v>
      </c>
      <c r="G10" s="66">
        <v>292</v>
      </c>
      <c r="H10" s="75">
        <f t="shared" si="0"/>
        <v>1264.3600000000001</v>
      </c>
      <c r="I10" s="76">
        <f t="shared" si="1"/>
        <v>2528.7200000000003</v>
      </c>
    </row>
    <row r="11" spans="1:9" ht="21" x14ac:dyDescent="0.35">
      <c r="A11" s="61">
        <v>20</v>
      </c>
      <c r="B11" s="62" t="s">
        <v>10</v>
      </c>
      <c r="C11" s="72" t="s">
        <v>243</v>
      </c>
      <c r="D11" s="73" t="s">
        <v>244</v>
      </c>
      <c r="E11" s="74">
        <v>174</v>
      </c>
      <c r="F11" s="65">
        <v>1</v>
      </c>
      <c r="G11" s="66">
        <v>174</v>
      </c>
      <c r="H11" s="75">
        <f t="shared" si="0"/>
        <v>753.42</v>
      </c>
      <c r="I11" s="76">
        <f t="shared" si="1"/>
        <v>1506.84</v>
      </c>
    </row>
    <row r="12" spans="1:9" ht="21" x14ac:dyDescent="0.35">
      <c r="A12" s="61">
        <v>21</v>
      </c>
      <c r="B12" s="62" t="s">
        <v>10</v>
      </c>
      <c r="C12" s="72" t="s">
        <v>245</v>
      </c>
      <c r="D12" s="73" t="s">
        <v>244</v>
      </c>
      <c r="E12" s="74">
        <v>203</v>
      </c>
      <c r="F12" s="65">
        <v>1</v>
      </c>
      <c r="G12" s="66">
        <v>203</v>
      </c>
      <c r="H12" s="75">
        <f t="shared" si="0"/>
        <v>878.99</v>
      </c>
      <c r="I12" s="76">
        <f t="shared" si="1"/>
        <v>1757.98</v>
      </c>
    </row>
    <row r="13" spans="1:9" ht="21" x14ac:dyDescent="0.35">
      <c r="A13" s="61">
        <v>22</v>
      </c>
      <c r="B13" s="62" t="s">
        <v>10</v>
      </c>
      <c r="C13" s="72" t="s">
        <v>246</v>
      </c>
      <c r="D13" s="73" t="s">
        <v>244</v>
      </c>
      <c r="E13" s="74">
        <v>112</v>
      </c>
      <c r="F13" s="65">
        <v>2</v>
      </c>
      <c r="G13" s="66">
        <v>224</v>
      </c>
      <c r="H13" s="75">
        <f t="shared" si="0"/>
        <v>969.92000000000007</v>
      </c>
      <c r="I13" s="76">
        <f t="shared" si="1"/>
        <v>1939.8400000000001</v>
      </c>
    </row>
    <row r="14" spans="1:9" ht="21" x14ac:dyDescent="0.35">
      <c r="A14" s="61">
        <v>24</v>
      </c>
      <c r="B14" s="62" t="s">
        <v>247</v>
      </c>
      <c r="C14" s="72" t="s">
        <v>244</v>
      </c>
      <c r="D14" s="73" t="s">
        <v>244</v>
      </c>
      <c r="E14" s="74">
        <v>1000</v>
      </c>
      <c r="F14" s="65">
        <v>2</v>
      </c>
      <c r="G14" s="66">
        <v>2000</v>
      </c>
      <c r="H14" s="75">
        <f t="shared" si="0"/>
        <v>8660</v>
      </c>
      <c r="I14" s="76">
        <f t="shared" si="1"/>
        <v>17320</v>
      </c>
    </row>
    <row r="15" spans="1:9" ht="21" x14ac:dyDescent="0.35">
      <c r="A15" s="61">
        <v>26</v>
      </c>
      <c r="B15" s="62" t="s">
        <v>10</v>
      </c>
      <c r="C15" s="72" t="s">
        <v>248</v>
      </c>
      <c r="D15" s="73" t="s">
        <v>249</v>
      </c>
      <c r="E15" s="74">
        <v>317</v>
      </c>
      <c r="F15" s="65">
        <v>1</v>
      </c>
      <c r="G15" s="66">
        <v>317</v>
      </c>
      <c r="H15" s="75">
        <f t="shared" si="0"/>
        <v>1372.6100000000001</v>
      </c>
      <c r="I15" s="76">
        <f t="shared" si="1"/>
        <v>2745.2200000000003</v>
      </c>
    </row>
    <row r="16" spans="1:9" ht="21" x14ac:dyDescent="0.35">
      <c r="A16" s="61">
        <v>29</v>
      </c>
      <c r="B16" s="62" t="s">
        <v>10</v>
      </c>
      <c r="C16" s="72" t="s">
        <v>100</v>
      </c>
      <c r="D16" s="73" t="s">
        <v>249</v>
      </c>
      <c r="E16" s="74">
        <v>520</v>
      </c>
      <c r="F16" s="65">
        <v>1</v>
      </c>
      <c r="G16" s="66">
        <v>520</v>
      </c>
      <c r="H16" s="75">
        <f t="shared" si="0"/>
        <v>2251.6</v>
      </c>
      <c r="I16" s="76">
        <f t="shared" si="1"/>
        <v>4503.2</v>
      </c>
    </row>
    <row r="17" spans="1:9" ht="21" x14ac:dyDescent="0.35">
      <c r="A17" s="61">
        <v>30</v>
      </c>
      <c r="B17" s="62" t="s">
        <v>10</v>
      </c>
      <c r="C17" s="72" t="s">
        <v>250</v>
      </c>
      <c r="D17" s="73" t="s">
        <v>249</v>
      </c>
      <c r="E17" s="74">
        <v>73</v>
      </c>
      <c r="F17" s="65">
        <v>1</v>
      </c>
      <c r="G17" s="66">
        <v>73</v>
      </c>
      <c r="H17" s="75">
        <f t="shared" si="0"/>
        <v>316.09000000000003</v>
      </c>
      <c r="I17" s="76">
        <f t="shared" si="1"/>
        <v>632.18000000000006</v>
      </c>
    </row>
    <row r="18" spans="1:9" ht="21" x14ac:dyDescent="0.35">
      <c r="A18" s="61">
        <v>31</v>
      </c>
      <c r="B18" s="62" t="s">
        <v>10</v>
      </c>
      <c r="C18" s="72" t="s">
        <v>251</v>
      </c>
      <c r="D18" s="73" t="s">
        <v>249</v>
      </c>
      <c r="E18" s="74">
        <v>60</v>
      </c>
      <c r="F18" s="65">
        <v>1</v>
      </c>
      <c r="G18" s="66">
        <v>60</v>
      </c>
      <c r="H18" s="75">
        <f t="shared" si="0"/>
        <v>259.8</v>
      </c>
      <c r="I18" s="76">
        <f t="shared" si="1"/>
        <v>519.6</v>
      </c>
    </row>
    <row r="19" spans="1:9" ht="21" x14ac:dyDescent="0.35">
      <c r="A19" s="61">
        <v>33</v>
      </c>
      <c r="B19" s="62" t="s">
        <v>10</v>
      </c>
      <c r="C19" s="72" t="s">
        <v>252</v>
      </c>
      <c r="D19" s="73" t="s">
        <v>249</v>
      </c>
      <c r="E19" s="74">
        <v>37</v>
      </c>
      <c r="F19" s="65">
        <v>1</v>
      </c>
      <c r="G19" s="66">
        <v>37</v>
      </c>
      <c r="H19" s="74">
        <f t="shared" si="0"/>
        <v>160.21</v>
      </c>
      <c r="I19" s="76">
        <f t="shared" si="1"/>
        <v>320.42</v>
      </c>
    </row>
    <row r="20" spans="1:9" ht="21" x14ac:dyDescent="0.35">
      <c r="A20" s="61"/>
      <c r="B20" s="62" t="s">
        <v>10</v>
      </c>
      <c r="C20" s="72" t="s">
        <v>253</v>
      </c>
      <c r="D20" s="73" t="s">
        <v>249</v>
      </c>
      <c r="E20" s="74">
        <v>250</v>
      </c>
      <c r="F20" s="65">
        <v>1</v>
      </c>
      <c r="G20" s="66">
        <v>250</v>
      </c>
      <c r="H20" s="74">
        <f t="shared" si="0"/>
        <v>1082.5</v>
      </c>
      <c r="I20" s="76">
        <f t="shared" si="1"/>
        <v>2165</v>
      </c>
    </row>
    <row r="21" spans="1:9" ht="21" x14ac:dyDescent="0.35">
      <c r="A21" s="61">
        <v>36</v>
      </c>
      <c r="B21" s="62" t="s">
        <v>10</v>
      </c>
      <c r="C21" s="72" t="s">
        <v>254</v>
      </c>
      <c r="D21" s="73" t="s">
        <v>249</v>
      </c>
      <c r="E21" s="74">
        <v>290</v>
      </c>
      <c r="F21" s="65">
        <v>1</v>
      </c>
      <c r="G21" s="66">
        <v>290</v>
      </c>
      <c r="H21" s="74">
        <f t="shared" si="0"/>
        <v>1255.7</v>
      </c>
      <c r="I21" s="76">
        <f t="shared" si="1"/>
        <v>2511.4</v>
      </c>
    </row>
    <row r="22" spans="1:9" ht="21" x14ac:dyDescent="0.35">
      <c r="A22" s="61">
        <v>40</v>
      </c>
      <c r="B22" s="62" t="s">
        <v>10</v>
      </c>
      <c r="C22" s="72" t="s">
        <v>255</v>
      </c>
      <c r="D22" s="73" t="s">
        <v>249</v>
      </c>
      <c r="E22" s="74">
        <v>780</v>
      </c>
      <c r="F22" s="65">
        <v>1</v>
      </c>
      <c r="G22" s="66">
        <v>780</v>
      </c>
      <c r="H22" s="74">
        <f t="shared" si="0"/>
        <v>3377.4</v>
      </c>
      <c r="I22" s="76">
        <f t="shared" si="1"/>
        <v>6754.8</v>
      </c>
    </row>
    <row r="23" spans="1:9" ht="21" x14ac:dyDescent="0.35">
      <c r="A23" s="61">
        <v>41</v>
      </c>
      <c r="B23" s="62" t="s">
        <v>10</v>
      </c>
      <c r="C23" s="72" t="s">
        <v>256</v>
      </c>
      <c r="D23" s="73" t="s">
        <v>173</v>
      </c>
      <c r="E23" s="74">
        <v>110</v>
      </c>
      <c r="F23" s="65">
        <v>1</v>
      </c>
      <c r="G23" s="66">
        <v>110</v>
      </c>
      <c r="H23" s="74">
        <f t="shared" si="0"/>
        <v>476.3</v>
      </c>
      <c r="I23" s="76">
        <f t="shared" si="1"/>
        <v>952.6</v>
      </c>
    </row>
    <row r="24" spans="1:9" ht="21" x14ac:dyDescent="0.35">
      <c r="A24" s="61">
        <v>42</v>
      </c>
      <c r="B24" s="62" t="s">
        <v>10</v>
      </c>
      <c r="C24" s="72" t="s">
        <v>257</v>
      </c>
      <c r="D24" s="73" t="s">
        <v>173</v>
      </c>
      <c r="E24" s="74">
        <v>1630</v>
      </c>
      <c r="F24" s="65">
        <v>2</v>
      </c>
      <c r="G24" s="66">
        <v>3260</v>
      </c>
      <c r="H24" s="74">
        <f t="shared" si="0"/>
        <v>14115.800000000001</v>
      </c>
      <c r="I24" s="76">
        <f t="shared" si="1"/>
        <v>28231.600000000002</v>
      </c>
    </row>
    <row r="25" spans="1:9" ht="21" x14ac:dyDescent="0.35">
      <c r="A25" s="61">
        <v>43</v>
      </c>
      <c r="B25" s="62" t="s">
        <v>10</v>
      </c>
      <c r="C25" s="72" t="s">
        <v>258</v>
      </c>
      <c r="D25" s="73" t="s">
        <v>173</v>
      </c>
      <c r="E25" s="74">
        <v>1560</v>
      </c>
      <c r="F25" s="65">
        <v>2</v>
      </c>
      <c r="G25" s="66">
        <v>3120</v>
      </c>
      <c r="H25" s="74">
        <f t="shared" si="0"/>
        <v>13509.6</v>
      </c>
      <c r="I25" s="76">
        <f t="shared" si="1"/>
        <v>27019.200000000001</v>
      </c>
    </row>
    <row r="26" spans="1:9" ht="42" x14ac:dyDescent="0.35">
      <c r="A26" s="61">
        <v>44</v>
      </c>
      <c r="B26" s="62" t="s">
        <v>259</v>
      </c>
      <c r="C26" s="72" t="s">
        <v>260</v>
      </c>
      <c r="D26" s="73" t="s">
        <v>173</v>
      </c>
      <c r="E26" s="74">
        <v>1000</v>
      </c>
      <c r="F26" s="65">
        <v>2</v>
      </c>
      <c r="G26" s="66">
        <v>2000</v>
      </c>
      <c r="H26" s="74">
        <f t="shared" si="0"/>
        <v>8660</v>
      </c>
      <c r="I26" s="76">
        <f t="shared" si="1"/>
        <v>17320</v>
      </c>
    </row>
    <row r="27" spans="1:9" ht="21" x14ac:dyDescent="0.35">
      <c r="A27" s="61">
        <v>45</v>
      </c>
      <c r="B27" s="62" t="s">
        <v>10</v>
      </c>
      <c r="C27" s="72" t="s">
        <v>261</v>
      </c>
      <c r="D27" s="73" t="s">
        <v>173</v>
      </c>
      <c r="E27" s="74">
        <v>175</v>
      </c>
      <c r="F27" s="65">
        <v>1</v>
      </c>
      <c r="G27" s="66">
        <v>175</v>
      </c>
      <c r="H27" s="74">
        <f t="shared" si="0"/>
        <v>757.75</v>
      </c>
      <c r="I27" s="76">
        <f t="shared" si="1"/>
        <v>1515.5</v>
      </c>
    </row>
    <row r="28" spans="1:9" ht="21" x14ac:dyDescent="0.35">
      <c r="A28" s="61">
        <v>46</v>
      </c>
      <c r="B28" s="62" t="s">
        <v>10</v>
      </c>
      <c r="C28" s="72" t="s">
        <v>241</v>
      </c>
      <c r="D28" s="73" t="s">
        <v>173</v>
      </c>
      <c r="E28" s="74">
        <v>157</v>
      </c>
      <c r="F28" s="65">
        <v>1</v>
      </c>
      <c r="G28" s="66">
        <v>157</v>
      </c>
      <c r="H28" s="74">
        <f t="shared" si="0"/>
        <v>679.81000000000006</v>
      </c>
      <c r="I28" s="76">
        <f t="shared" si="1"/>
        <v>1359.6200000000001</v>
      </c>
    </row>
    <row r="29" spans="1:9" ht="21" x14ac:dyDescent="0.35">
      <c r="A29" s="61">
        <v>47</v>
      </c>
      <c r="B29" s="62" t="s">
        <v>10</v>
      </c>
      <c r="C29" s="72" t="s">
        <v>262</v>
      </c>
      <c r="D29" s="73" t="s">
        <v>173</v>
      </c>
      <c r="E29" s="74">
        <v>130</v>
      </c>
      <c r="F29" s="65">
        <v>1</v>
      </c>
      <c r="G29" s="66">
        <v>130</v>
      </c>
      <c r="H29" s="74">
        <f t="shared" si="0"/>
        <v>562.9</v>
      </c>
      <c r="I29" s="76">
        <f t="shared" si="1"/>
        <v>1125.8</v>
      </c>
    </row>
    <row r="30" spans="1:9" ht="21" x14ac:dyDescent="0.35">
      <c r="A30" s="61">
        <v>49</v>
      </c>
      <c r="B30" s="62" t="s">
        <v>10</v>
      </c>
      <c r="C30" s="72" t="s">
        <v>263</v>
      </c>
      <c r="D30" s="73" t="s">
        <v>173</v>
      </c>
      <c r="E30" s="74">
        <v>100</v>
      </c>
      <c r="F30" s="65">
        <v>1</v>
      </c>
      <c r="G30" s="66">
        <v>100</v>
      </c>
      <c r="H30" s="74">
        <f t="shared" si="0"/>
        <v>433</v>
      </c>
      <c r="I30" s="76">
        <f t="shared" si="1"/>
        <v>866</v>
      </c>
    </row>
    <row r="31" spans="1:9" ht="21" x14ac:dyDescent="0.35">
      <c r="A31" s="61">
        <v>50</v>
      </c>
      <c r="B31" s="62" t="s">
        <v>10</v>
      </c>
      <c r="C31" s="72" t="s">
        <v>264</v>
      </c>
      <c r="D31" s="73" t="s">
        <v>173</v>
      </c>
      <c r="E31" s="74">
        <v>100</v>
      </c>
      <c r="F31" s="65">
        <v>1</v>
      </c>
      <c r="G31" s="66">
        <v>100</v>
      </c>
      <c r="H31" s="74">
        <f t="shared" si="0"/>
        <v>433</v>
      </c>
      <c r="I31" s="76">
        <f t="shared" si="1"/>
        <v>866</v>
      </c>
    </row>
    <row r="32" spans="1:9" ht="21" x14ac:dyDescent="0.35">
      <c r="A32" s="61">
        <v>53</v>
      </c>
      <c r="B32" s="62" t="s">
        <v>247</v>
      </c>
      <c r="C32" s="72" t="s">
        <v>265</v>
      </c>
      <c r="D32" s="73" t="s">
        <v>173</v>
      </c>
      <c r="E32" s="74">
        <v>2300</v>
      </c>
      <c r="F32" s="65">
        <v>2</v>
      </c>
      <c r="G32" s="66">
        <v>4600</v>
      </c>
      <c r="H32" s="74">
        <f t="shared" si="0"/>
        <v>19918</v>
      </c>
      <c r="I32" s="76">
        <f t="shared" si="1"/>
        <v>39836</v>
      </c>
    </row>
    <row r="33" spans="1:9" ht="21" x14ac:dyDescent="0.35">
      <c r="A33" s="61"/>
      <c r="B33" s="62" t="s">
        <v>10</v>
      </c>
      <c r="C33" s="72" t="s">
        <v>266</v>
      </c>
      <c r="D33" s="73" t="s">
        <v>173</v>
      </c>
      <c r="E33" s="74">
        <v>173</v>
      </c>
      <c r="F33" s="65">
        <v>2</v>
      </c>
      <c r="G33" s="66">
        <v>346</v>
      </c>
      <c r="H33" s="74">
        <f t="shared" si="0"/>
        <v>1498.18</v>
      </c>
      <c r="I33" s="76">
        <f t="shared" si="1"/>
        <v>2996.36</v>
      </c>
    </row>
    <row r="34" spans="1:9" ht="21" x14ac:dyDescent="0.35">
      <c r="A34" s="61">
        <v>54</v>
      </c>
      <c r="B34" s="62" t="s">
        <v>10</v>
      </c>
      <c r="C34" s="72" t="s">
        <v>267</v>
      </c>
      <c r="D34" s="73" t="s">
        <v>173</v>
      </c>
      <c r="E34" s="74">
        <v>125</v>
      </c>
      <c r="F34" s="65">
        <v>1</v>
      </c>
      <c r="G34" s="66">
        <v>125</v>
      </c>
      <c r="H34" s="74">
        <f t="shared" si="0"/>
        <v>541.25</v>
      </c>
      <c r="I34" s="76">
        <f t="shared" si="1"/>
        <v>1082.5</v>
      </c>
    </row>
    <row r="35" spans="1:9" ht="21" x14ac:dyDescent="0.35">
      <c r="A35" s="61">
        <v>55</v>
      </c>
      <c r="B35" s="62" t="s">
        <v>10</v>
      </c>
      <c r="C35" s="72" t="s">
        <v>268</v>
      </c>
      <c r="D35" s="73" t="s">
        <v>173</v>
      </c>
      <c r="E35" s="74">
        <v>147</v>
      </c>
      <c r="F35" s="65">
        <v>1</v>
      </c>
      <c r="G35" s="66">
        <v>147</v>
      </c>
      <c r="H35" s="74">
        <f t="shared" si="0"/>
        <v>636.51</v>
      </c>
      <c r="I35" s="76">
        <f t="shared" si="1"/>
        <v>1273.02</v>
      </c>
    </row>
    <row r="36" spans="1:9" ht="21" x14ac:dyDescent="0.35">
      <c r="A36" s="61">
        <v>59</v>
      </c>
      <c r="B36" s="62" t="s">
        <v>10</v>
      </c>
      <c r="C36" s="72" t="s">
        <v>269</v>
      </c>
      <c r="D36" s="73" t="s">
        <v>173</v>
      </c>
      <c r="E36" s="74">
        <v>900</v>
      </c>
      <c r="F36" s="65">
        <v>1</v>
      </c>
      <c r="G36" s="66">
        <v>900</v>
      </c>
      <c r="H36" s="74">
        <f t="shared" si="0"/>
        <v>3897</v>
      </c>
      <c r="I36" s="76">
        <f t="shared" si="1"/>
        <v>7794</v>
      </c>
    </row>
    <row r="37" spans="1:9" ht="21" x14ac:dyDescent="0.35">
      <c r="A37" s="61">
        <v>60</v>
      </c>
      <c r="B37" s="62" t="s">
        <v>10</v>
      </c>
      <c r="C37" s="72" t="s">
        <v>270</v>
      </c>
      <c r="D37" s="73" t="s">
        <v>173</v>
      </c>
      <c r="E37" s="74">
        <v>50</v>
      </c>
      <c r="F37" s="65">
        <v>1</v>
      </c>
      <c r="G37" s="66">
        <v>50</v>
      </c>
      <c r="H37" s="74">
        <f t="shared" si="0"/>
        <v>216.5</v>
      </c>
      <c r="I37" s="76">
        <f t="shared" si="1"/>
        <v>433</v>
      </c>
    </row>
    <row r="38" spans="1:9" ht="21" x14ac:dyDescent="0.35">
      <c r="A38" s="61">
        <v>61</v>
      </c>
      <c r="B38" s="62" t="s">
        <v>10</v>
      </c>
      <c r="C38" s="72" t="s">
        <v>271</v>
      </c>
      <c r="D38" s="73" t="s">
        <v>173</v>
      </c>
      <c r="E38" s="74">
        <v>87</v>
      </c>
      <c r="F38" s="65">
        <v>1</v>
      </c>
      <c r="G38" s="66">
        <v>87</v>
      </c>
      <c r="H38" s="74">
        <f t="shared" si="0"/>
        <v>376.71</v>
      </c>
      <c r="I38" s="76">
        <f t="shared" si="1"/>
        <v>753.42</v>
      </c>
    </row>
    <row r="39" spans="1:9" ht="21" x14ac:dyDescent="0.35">
      <c r="A39" s="61">
        <v>62</v>
      </c>
      <c r="B39" s="62" t="s">
        <v>10</v>
      </c>
      <c r="C39" s="72" t="s">
        <v>272</v>
      </c>
      <c r="D39" s="73" t="s">
        <v>173</v>
      </c>
      <c r="E39" s="74">
        <v>190</v>
      </c>
      <c r="F39" s="65">
        <v>1</v>
      </c>
      <c r="G39" s="66">
        <v>190</v>
      </c>
      <c r="H39" s="74">
        <f t="shared" si="0"/>
        <v>822.7</v>
      </c>
      <c r="I39" s="76">
        <f t="shared" si="1"/>
        <v>1645.4</v>
      </c>
    </row>
    <row r="40" spans="1:9" ht="21" x14ac:dyDescent="0.35">
      <c r="A40" s="62"/>
      <c r="B40" s="62"/>
      <c r="C40" s="72"/>
      <c r="D40" s="73"/>
      <c r="E40" s="64">
        <f>SUM(E5:E39)</f>
        <v>16729</v>
      </c>
      <c r="F40" s="65"/>
      <c r="G40" s="65">
        <f>SUM(G5:G39)</f>
        <v>26704</v>
      </c>
      <c r="H40" s="77">
        <f>SUM(H5:H39)</f>
        <v>115628.31999999999</v>
      </c>
      <c r="I40" s="77">
        <f t="shared" si="1"/>
        <v>231256.63999999998</v>
      </c>
    </row>
    <row r="41" spans="1:9" ht="21" x14ac:dyDescent="0.35">
      <c r="A41" s="78"/>
      <c r="B41" s="78"/>
      <c r="C41" s="79"/>
      <c r="D41" s="80"/>
      <c r="E41" s="81"/>
      <c r="F41" s="82"/>
      <c r="G41" s="82"/>
      <c r="H41" s="83"/>
      <c r="I41" s="83"/>
    </row>
    <row r="42" spans="1:9" ht="21" x14ac:dyDescent="0.35">
      <c r="A42" s="78"/>
      <c r="B42" s="78"/>
      <c r="C42" s="79"/>
      <c r="D42" s="80"/>
      <c r="E42" s="81"/>
      <c r="F42" s="82"/>
      <c r="G42" s="82"/>
      <c r="H42" s="83"/>
      <c r="I42" s="83"/>
    </row>
    <row r="43" spans="1:9" ht="21" x14ac:dyDescent="0.35">
      <c r="A43" s="78"/>
      <c r="B43" s="78"/>
      <c r="C43" s="79"/>
      <c r="D43" s="80"/>
      <c r="E43" s="81"/>
      <c r="F43" s="82"/>
      <c r="G43" s="82"/>
      <c r="H43" s="83"/>
      <c r="I43" s="83"/>
    </row>
    <row r="44" spans="1:9" ht="21" x14ac:dyDescent="0.35">
      <c r="A44" s="78"/>
      <c r="B44" s="78"/>
      <c r="C44" s="79"/>
      <c r="D44" s="80"/>
      <c r="E44" s="81"/>
      <c r="F44" s="82"/>
      <c r="G44" s="82"/>
      <c r="H44" s="83"/>
      <c r="I44" s="83"/>
    </row>
    <row r="45" spans="1:9" x14ac:dyDescent="0.25">
      <c r="A45" s="162"/>
      <c r="B45" s="162"/>
      <c r="C45" s="162"/>
      <c r="D45" s="162"/>
      <c r="E45" s="162"/>
      <c r="F45" s="162"/>
      <c r="G45" s="162"/>
      <c r="H45" s="162"/>
      <c r="I45" s="162"/>
    </row>
    <row r="46" spans="1:9" ht="23.25" x14ac:dyDescent="0.25">
      <c r="A46" s="161" t="s">
        <v>273</v>
      </c>
      <c r="B46" s="161"/>
      <c r="C46" s="161"/>
      <c r="D46" s="161"/>
      <c r="E46" s="161"/>
      <c r="F46" s="161"/>
      <c r="G46" s="161"/>
      <c r="H46" s="161"/>
      <c r="I46" s="161"/>
    </row>
    <row r="47" spans="1:9" ht="75" x14ac:dyDescent="0.25">
      <c r="A47" s="84" t="s">
        <v>225</v>
      </c>
      <c r="B47" s="85" t="s">
        <v>226</v>
      </c>
      <c r="C47" s="85" t="s">
        <v>227</v>
      </c>
      <c r="D47" s="85" t="s">
        <v>228</v>
      </c>
      <c r="E47" s="86" t="s">
        <v>229</v>
      </c>
      <c r="F47" s="86" t="s">
        <v>230</v>
      </c>
      <c r="G47" s="87" t="s">
        <v>231</v>
      </c>
      <c r="H47" s="59" t="s">
        <v>232</v>
      </c>
      <c r="I47" s="88" t="s">
        <v>233</v>
      </c>
    </row>
    <row r="48" spans="1:9" ht="18.75" x14ac:dyDescent="0.3">
      <c r="A48" s="89">
        <v>60</v>
      </c>
      <c r="B48" s="90" t="s">
        <v>10</v>
      </c>
      <c r="C48" s="91" t="s">
        <v>274</v>
      </c>
      <c r="D48" s="92" t="s">
        <v>17</v>
      </c>
      <c r="E48" s="93">
        <v>310</v>
      </c>
      <c r="F48" s="94">
        <v>1</v>
      </c>
      <c r="G48" s="95">
        <v>310</v>
      </c>
      <c r="H48" s="93">
        <f t="shared" ref="H48:H62" si="2">G48*4.33</f>
        <v>1342.3</v>
      </c>
      <c r="I48" s="96">
        <f t="shared" ref="I48:I63" si="3">H48*2</f>
        <v>2684.6</v>
      </c>
    </row>
    <row r="49" spans="1:9" ht="18.75" x14ac:dyDescent="0.3">
      <c r="A49" s="89">
        <v>61</v>
      </c>
      <c r="B49" s="90" t="s">
        <v>10</v>
      </c>
      <c r="C49" s="91" t="s">
        <v>275</v>
      </c>
      <c r="D49" s="92" t="s">
        <v>17</v>
      </c>
      <c r="E49" s="93">
        <v>170</v>
      </c>
      <c r="F49" s="94">
        <v>1</v>
      </c>
      <c r="G49" s="95">
        <v>170</v>
      </c>
      <c r="H49" s="93">
        <f t="shared" si="2"/>
        <v>736.1</v>
      </c>
      <c r="I49" s="96">
        <f t="shared" si="3"/>
        <v>1472.2</v>
      </c>
    </row>
    <row r="50" spans="1:9" ht="18.75" x14ac:dyDescent="0.3">
      <c r="A50" s="89">
        <v>62</v>
      </c>
      <c r="B50" s="90" t="s">
        <v>10</v>
      </c>
      <c r="C50" s="91" t="s">
        <v>276</v>
      </c>
      <c r="D50" s="92" t="s">
        <v>17</v>
      </c>
      <c r="E50" s="93">
        <v>280</v>
      </c>
      <c r="F50" s="94">
        <v>1</v>
      </c>
      <c r="G50" s="95">
        <v>280</v>
      </c>
      <c r="H50" s="93">
        <f t="shared" si="2"/>
        <v>1212.4000000000001</v>
      </c>
      <c r="I50" s="96">
        <f t="shared" si="3"/>
        <v>2424.8000000000002</v>
      </c>
    </row>
    <row r="51" spans="1:9" ht="18.75" x14ac:dyDescent="0.3">
      <c r="A51" s="89">
        <v>63</v>
      </c>
      <c r="B51" s="90" t="s">
        <v>10</v>
      </c>
      <c r="C51" s="91" t="s">
        <v>277</v>
      </c>
      <c r="D51" s="92" t="s">
        <v>17</v>
      </c>
      <c r="E51" s="93">
        <v>225</v>
      </c>
      <c r="F51" s="94">
        <v>1</v>
      </c>
      <c r="G51" s="95">
        <v>225</v>
      </c>
      <c r="H51" s="93">
        <f t="shared" si="2"/>
        <v>974.25</v>
      </c>
      <c r="I51" s="96">
        <f t="shared" si="3"/>
        <v>1948.5</v>
      </c>
    </row>
    <row r="52" spans="1:9" ht="18.75" x14ac:dyDescent="0.3">
      <c r="A52" s="89">
        <v>64</v>
      </c>
      <c r="B52" s="90" t="s">
        <v>10</v>
      </c>
      <c r="C52" s="91" t="s">
        <v>241</v>
      </c>
      <c r="D52" s="92" t="s">
        <v>17</v>
      </c>
      <c r="E52" s="93">
        <v>230</v>
      </c>
      <c r="F52" s="94">
        <v>1</v>
      </c>
      <c r="G52" s="95">
        <v>230</v>
      </c>
      <c r="H52" s="93">
        <f t="shared" si="2"/>
        <v>995.9</v>
      </c>
      <c r="I52" s="96">
        <f t="shared" si="3"/>
        <v>1991.8</v>
      </c>
    </row>
    <row r="53" spans="1:9" ht="18.75" x14ac:dyDescent="0.3">
      <c r="A53" s="89">
        <v>65</v>
      </c>
      <c r="B53" s="90" t="s">
        <v>10</v>
      </c>
      <c r="C53" s="91" t="s">
        <v>278</v>
      </c>
      <c r="D53" s="92" t="s">
        <v>17</v>
      </c>
      <c r="E53" s="93">
        <v>210</v>
      </c>
      <c r="F53" s="94">
        <v>1</v>
      </c>
      <c r="G53" s="95">
        <v>210</v>
      </c>
      <c r="H53" s="93">
        <f t="shared" si="2"/>
        <v>909.30000000000007</v>
      </c>
      <c r="I53" s="96">
        <f t="shared" si="3"/>
        <v>1818.6000000000001</v>
      </c>
    </row>
    <row r="54" spans="1:9" ht="18.75" x14ac:dyDescent="0.3">
      <c r="A54" s="89"/>
      <c r="B54" s="90"/>
      <c r="C54" s="91"/>
      <c r="D54" s="92"/>
      <c r="E54" s="97">
        <f>SUM(E48:E53)</f>
        <v>1425</v>
      </c>
      <c r="F54" s="94"/>
      <c r="G54" s="95">
        <f>SUM(G48:G53)</f>
        <v>1425</v>
      </c>
      <c r="H54" s="98">
        <f>SUM(H48:H53)</f>
        <v>6170.25</v>
      </c>
      <c r="I54" s="99">
        <f t="shared" si="3"/>
        <v>12340.5</v>
      </c>
    </row>
    <row r="55" spans="1:9" ht="15.75" thickBot="1" x14ac:dyDescent="0.3">
      <c r="A55" s="172"/>
      <c r="B55" s="173"/>
      <c r="C55" s="173"/>
      <c r="D55" s="173"/>
      <c r="E55" s="173"/>
      <c r="F55" s="173"/>
      <c r="G55" s="173"/>
      <c r="H55" s="173"/>
      <c r="I55" s="174"/>
    </row>
    <row r="56" spans="1:9" ht="24" thickTop="1" x14ac:dyDescent="0.25">
      <c r="A56" s="155" t="s">
        <v>279</v>
      </c>
      <c r="B56" s="156"/>
      <c r="C56" s="156"/>
      <c r="D56" s="156"/>
      <c r="E56" s="156"/>
      <c r="F56" s="156"/>
      <c r="G56" s="156"/>
      <c r="H56" s="156"/>
      <c r="I56" s="157"/>
    </row>
    <row r="57" spans="1:9" ht="75" x14ac:dyDescent="0.25">
      <c r="A57" s="84" t="s">
        <v>225</v>
      </c>
      <c r="B57" s="85" t="s">
        <v>226</v>
      </c>
      <c r="C57" s="85" t="s">
        <v>227</v>
      </c>
      <c r="D57" s="85" t="s">
        <v>228</v>
      </c>
      <c r="E57" s="86" t="s">
        <v>229</v>
      </c>
      <c r="F57" s="86" t="s">
        <v>230</v>
      </c>
      <c r="G57" s="87" t="s">
        <v>231</v>
      </c>
      <c r="H57" s="59" t="s">
        <v>232</v>
      </c>
      <c r="I57" s="88" t="s">
        <v>233</v>
      </c>
    </row>
    <row r="58" spans="1:9" ht="18.75" x14ac:dyDescent="0.3">
      <c r="A58" s="89">
        <v>70</v>
      </c>
      <c r="B58" s="90" t="s">
        <v>10</v>
      </c>
      <c r="C58" s="91" t="s">
        <v>215</v>
      </c>
      <c r="D58" s="92" t="s">
        <v>280</v>
      </c>
      <c r="E58" s="97">
        <v>330</v>
      </c>
      <c r="F58" s="94">
        <v>1</v>
      </c>
      <c r="G58" s="95">
        <v>330</v>
      </c>
      <c r="H58" s="93">
        <f t="shared" si="2"/>
        <v>1428.9</v>
      </c>
      <c r="I58" s="96">
        <f t="shared" si="3"/>
        <v>2857.8</v>
      </c>
    </row>
    <row r="59" spans="1:9" ht="18.75" x14ac:dyDescent="0.3">
      <c r="A59" s="89">
        <v>71</v>
      </c>
      <c r="B59" s="90" t="s">
        <v>10</v>
      </c>
      <c r="C59" s="91" t="s">
        <v>281</v>
      </c>
      <c r="D59" s="92" t="s">
        <v>280</v>
      </c>
      <c r="E59" s="97">
        <v>450</v>
      </c>
      <c r="F59" s="94">
        <v>1</v>
      </c>
      <c r="G59" s="95">
        <v>450</v>
      </c>
      <c r="H59" s="93">
        <f t="shared" si="2"/>
        <v>1948.5</v>
      </c>
      <c r="I59" s="96">
        <f t="shared" si="3"/>
        <v>3897</v>
      </c>
    </row>
    <row r="60" spans="1:9" ht="18.75" x14ac:dyDescent="0.3">
      <c r="A60" s="89">
        <v>72</v>
      </c>
      <c r="B60" s="90" t="s">
        <v>10</v>
      </c>
      <c r="C60" s="91" t="s">
        <v>282</v>
      </c>
      <c r="D60" s="92" t="s">
        <v>280</v>
      </c>
      <c r="E60" s="97">
        <v>600</v>
      </c>
      <c r="F60" s="94">
        <v>1</v>
      </c>
      <c r="G60" s="95">
        <v>600</v>
      </c>
      <c r="H60" s="93">
        <f t="shared" si="2"/>
        <v>2598</v>
      </c>
      <c r="I60" s="96">
        <f t="shared" si="3"/>
        <v>5196</v>
      </c>
    </row>
    <row r="61" spans="1:9" ht="18.75" x14ac:dyDescent="0.3">
      <c r="A61" s="89">
        <v>73</v>
      </c>
      <c r="B61" s="90" t="s">
        <v>247</v>
      </c>
      <c r="C61" s="91" t="s">
        <v>283</v>
      </c>
      <c r="D61" s="92" t="s">
        <v>280</v>
      </c>
      <c r="E61" s="97">
        <v>300</v>
      </c>
      <c r="F61" s="94">
        <v>1</v>
      </c>
      <c r="G61" s="95">
        <v>300</v>
      </c>
      <c r="H61" s="93">
        <f t="shared" si="2"/>
        <v>1299</v>
      </c>
      <c r="I61" s="96">
        <f t="shared" si="3"/>
        <v>2598</v>
      </c>
    </row>
    <row r="62" spans="1:9" ht="18.75" x14ac:dyDescent="0.3">
      <c r="A62" s="100">
        <v>74</v>
      </c>
      <c r="B62" s="101" t="s">
        <v>247</v>
      </c>
      <c r="C62" s="102" t="s">
        <v>284</v>
      </c>
      <c r="D62" s="103" t="s">
        <v>280</v>
      </c>
      <c r="E62" s="104">
        <v>100</v>
      </c>
      <c r="F62" s="105">
        <v>1</v>
      </c>
      <c r="G62" s="106">
        <v>100</v>
      </c>
      <c r="H62" s="107">
        <f t="shared" si="2"/>
        <v>433</v>
      </c>
      <c r="I62" s="108">
        <f t="shared" si="3"/>
        <v>866</v>
      </c>
    </row>
    <row r="63" spans="1:9" ht="18.75" x14ac:dyDescent="0.3">
      <c r="A63" s="90"/>
      <c r="B63" s="90"/>
      <c r="C63" s="91"/>
      <c r="D63" s="92"/>
      <c r="E63" s="97">
        <f>SUM(E58:E62)</f>
        <v>1780</v>
      </c>
      <c r="F63" s="94"/>
      <c r="G63" s="94">
        <f>SUM(G58:G62)</f>
        <v>1780</v>
      </c>
      <c r="H63" s="98">
        <f>SUM(H58:H62)</f>
        <v>7707.4</v>
      </c>
      <c r="I63" s="97">
        <f t="shared" si="3"/>
        <v>15414.8</v>
      </c>
    </row>
    <row r="64" spans="1:9" ht="18.75" x14ac:dyDescent="0.3">
      <c r="A64" s="109"/>
      <c r="B64" s="109"/>
      <c r="C64" s="110"/>
      <c r="D64" s="111"/>
      <c r="E64" s="112"/>
      <c r="F64" s="113"/>
      <c r="G64" s="113"/>
      <c r="H64" s="114"/>
      <c r="I64" s="112"/>
    </row>
    <row r="65" spans="1:9" x14ac:dyDescent="0.25">
      <c r="A65" s="162"/>
      <c r="B65" s="162"/>
      <c r="C65" s="162"/>
      <c r="D65" s="162"/>
      <c r="E65" s="162"/>
      <c r="F65" s="162"/>
      <c r="G65" s="162"/>
      <c r="H65" s="162"/>
      <c r="I65" s="162"/>
    </row>
    <row r="66" spans="1:9" ht="23.25" x14ac:dyDescent="0.25">
      <c r="A66" s="161" t="s">
        <v>285</v>
      </c>
      <c r="B66" s="161"/>
      <c r="C66" s="161"/>
      <c r="D66" s="161"/>
      <c r="E66" s="161"/>
      <c r="F66" s="161"/>
      <c r="G66" s="161"/>
      <c r="H66" s="161"/>
      <c r="I66" s="161"/>
    </row>
    <row r="67" spans="1:9" ht="75" x14ac:dyDescent="0.25">
      <c r="A67" s="84" t="s">
        <v>225</v>
      </c>
      <c r="B67" s="85" t="s">
        <v>226</v>
      </c>
      <c r="C67" s="85" t="s">
        <v>227</v>
      </c>
      <c r="D67" s="85" t="s">
        <v>228</v>
      </c>
      <c r="E67" s="86" t="s">
        <v>229</v>
      </c>
      <c r="F67" s="86" t="s">
        <v>230</v>
      </c>
      <c r="G67" s="87" t="s">
        <v>231</v>
      </c>
      <c r="H67" s="59" t="s">
        <v>232</v>
      </c>
      <c r="I67" s="115" t="s">
        <v>233</v>
      </c>
    </row>
    <row r="68" spans="1:9" ht="18.75" x14ac:dyDescent="0.3">
      <c r="A68" s="89">
        <v>79</v>
      </c>
      <c r="B68" s="90" t="s">
        <v>10</v>
      </c>
      <c r="C68" s="91" t="s">
        <v>286</v>
      </c>
      <c r="D68" s="92" t="s">
        <v>287</v>
      </c>
      <c r="E68" s="97">
        <v>100</v>
      </c>
      <c r="F68" s="94">
        <v>1</v>
      </c>
      <c r="G68" s="95">
        <v>100</v>
      </c>
      <c r="H68" s="93">
        <f t="shared" ref="H68:H70" si="4">G68*4.33</f>
        <v>433</v>
      </c>
      <c r="I68" s="96">
        <f t="shared" ref="I68:I70" si="5">H68*2</f>
        <v>866</v>
      </c>
    </row>
    <row r="69" spans="1:9" ht="18.75" x14ac:dyDescent="0.3">
      <c r="A69" s="89">
        <v>80</v>
      </c>
      <c r="B69" s="90" t="s">
        <v>10</v>
      </c>
      <c r="C69" s="91" t="s">
        <v>166</v>
      </c>
      <c r="D69" s="92" t="s">
        <v>287</v>
      </c>
      <c r="E69" s="97">
        <v>162</v>
      </c>
      <c r="F69" s="94">
        <v>1</v>
      </c>
      <c r="G69" s="95">
        <v>162</v>
      </c>
      <c r="H69" s="93">
        <f t="shared" si="4"/>
        <v>701.46</v>
      </c>
      <c r="I69" s="96">
        <f t="shared" si="5"/>
        <v>1402.92</v>
      </c>
    </row>
    <row r="70" spans="1:9" ht="18.75" x14ac:dyDescent="0.3">
      <c r="A70" s="90">
        <v>81</v>
      </c>
      <c r="B70" s="90" t="s">
        <v>10</v>
      </c>
      <c r="C70" s="91" t="s">
        <v>288</v>
      </c>
      <c r="D70" s="92" t="s">
        <v>287</v>
      </c>
      <c r="E70" s="97">
        <v>100</v>
      </c>
      <c r="F70" s="94">
        <v>1</v>
      </c>
      <c r="G70" s="94">
        <v>100</v>
      </c>
      <c r="H70" s="93">
        <f t="shared" si="4"/>
        <v>433</v>
      </c>
      <c r="I70" s="93">
        <f t="shared" si="5"/>
        <v>866</v>
      </c>
    </row>
    <row r="71" spans="1:9" ht="18.75" x14ac:dyDescent="0.3">
      <c r="A71" s="90"/>
      <c r="B71" s="90"/>
      <c r="C71" s="91"/>
      <c r="D71" s="92"/>
      <c r="E71" s="97">
        <f>SUM(E68:E70)</f>
        <v>362</v>
      </c>
      <c r="F71" s="94"/>
      <c r="G71" s="94">
        <f>SUM(G68:G70)</f>
        <v>362</v>
      </c>
      <c r="H71" s="98">
        <f>SUM(H68:H70)</f>
        <v>1567.46</v>
      </c>
      <c r="I71" s="98">
        <f>SUM(I68:I70)</f>
        <v>3134.92</v>
      </c>
    </row>
    <row r="72" spans="1:9" ht="18.75" x14ac:dyDescent="0.3">
      <c r="A72" s="109"/>
      <c r="B72" s="109"/>
      <c r="C72" s="110"/>
      <c r="D72" s="111"/>
      <c r="E72" s="112"/>
      <c r="F72" s="113"/>
      <c r="G72" s="113"/>
      <c r="H72" s="114"/>
      <c r="I72" s="114"/>
    </row>
    <row r="73" spans="1:9" x14ac:dyDescent="0.25">
      <c r="A73" s="162"/>
      <c r="B73" s="162"/>
      <c r="C73" s="162"/>
      <c r="D73" s="162"/>
      <c r="E73" s="162"/>
      <c r="F73" s="162"/>
      <c r="G73" s="162"/>
      <c r="H73" s="162"/>
      <c r="I73" s="162"/>
    </row>
    <row r="74" spans="1:9" ht="23.25" x14ac:dyDescent="0.25">
      <c r="A74" s="161" t="s">
        <v>289</v>
      </c>
      <c r="B74" s="161"/>
      <c r="C74" s="161"/>
      <c r="D74" s="161"/>
      <c r="E74" s="161"/>
      <c r="F74" s="161"/>
      <c r="G74" s="161"/>
      <c r="H74" s="161"/>
      <c r="I74" s="161"/>
    </row>
    <row r="75" spans="1:9" ht="75" x14ac:dyDescent="0.25">
      <c r="A75" s="84" t="s">
        <v>225</v>
      </c>
      <c r="B75" s="85" t="s">
        <v>226</v>
      </c>
      <c r="C75" s="85" t="s">
        <v>227</v>
      </c>
      <c r="D75" s="85" t="s">
        <v>228</v>
      </c>
      <c r="E75" s="86" t="s">
        <v>229</v>
      </c>
      <c r="F75" s="86" t="s">
        <v>230</v>
      </c>
      <c r="G75" s="87" t="s">
        <v>231</v>
      </c>
      <c r="H75" s="59" t="s">
        <v>232</v>
      </c>
      <c r="I75" s="88" t="s">
        <v>233</v>
      </c>
    </row>
    <row r="76" spans="1:9" ht="18.75" x14ac:dyDescent="0.3">
      <c r="A76" s="89">
        <v>86</v>
      </c>
      <c r="B76" s="90" t="s">
        <v>10</v>
      </c>
      <c r="C76" s="91" t="s">
        <v>290</v>
      </c>
      <c r="D76" s="92" t="s">
        <v>291</v>
      </c>
      <c r="E76" s="97">
        <v>650</v>
      </c>
      <c r="F76" s="94">
        <v>1</v>
      </c>
      <c r="G76" s="95">
        <v>650</v>
      </c>
      <c r="H76" s="93">
        <f t="shared" ref="H76:H80" si="6">G76*4.33</f>
        <v>2814.5</v>
      </c>
      <c r="I76" s="96">
        <f t="shared" ref="I76:I81" si="7">H76*2</f>
        <v>5629</v>
      </c>
    </row>
    <row r="77" spans="1:9" ht="18.75" x14ac:dyDescent="0.3">
      <c r="A77" s="89">
        <v>79</v>
      </c>
      <c r="B77" s="90" t="s">
        <v>10</v>
      </c>
      <c r="C77" s="91" t="s">
        <v>248</v>
      </c>
      <c r="D77" s="92" t="s">
        <v>291</v>
      </c>
      <c r="E77" s="97">
        <v>320</v>
      </c>
      <c r="F77" s="94">
        <v>1</v>
      </c>
      <c r="G77" s="95">
        <v>320</v>
      </c>
      <c r="H77" s="93">
        <f t="shared" si="6"/>
        <v>1385.6</v>
      </c>
      <c r="I77" s="96">
        <f t="shared" si="7"/>
        <v>2771.2</v>
      </c>
    </row>
    <row r="78" spans="1:9" ht="18.75" x14ac:dyDescent="0.3">
      <c r="A78" s="89">
        <v>80</v>
      </c>
      <c r="B78" s="90" t="s">
        <v>10</v>
      </c>
      <c r="C78" s="91" t="s">
        <v>292</v>
      </c>
      <c r="D78" s="92" t="s">
        <v>291</v>
      </c>
      <c r="E78" s="97">
        <v>280</v>
      </c>
      <c r="F78" s="94">
        <v>1</v>
      </c>
      <c r="G78" s="95">
        <v>280</v>
      </c>
      <c r="H78" s="93">
        <f t="shared" si="6"/>
        <v>1212.4000000000001</v>
      </c>
      <c r="I78" s="96">
        <f t="shared" si="7"/>
        <v>2424.8000000000002</v>
      </c>
    </row>
    <row r="79" spans="1:9" ht="18.75" x14ac:dyDescent="0.3">
      <c r="A79" s="89">
        <v>81</v>
      </c>
      <c r="B79" s="90" t="s">
        <v>10</v>
      </c>
      <c r="C79" s="91" t="s">
        <v>293</v>
      </c>
      <c r="D79" s="92" t="s">
        <v>291</v>
      </c>
      <c r="E79" s="97">
        <v>170</v>
      </c>
      <c r="F79" s="94">
        <v>1</v>
      </c>
      <c r="G79" s="95">
        <v>170</v>
      </c>
      <c r="H79" s="93">
        <f t="shared" si="6"/>
        <v>736.1</v>
      </c>
      <c r="I79" s="96">
        <f t="shared" si="7"/>
        <v>1472.2</v>
      </c>
    </row>
    <row r="80" spans="1:9" ht="18.75" x14ac:dyDescent="0.3">
      <c r="A80" s="100">
        <v>86</v>
      </c>
      <c r="B80" s="101" t="s">
        <v>10</v>
      </c>
      <c r="C80" s="102" t="s">
        <v>294</v>
      </c>
      <c r="D80" s="103" t="s">
        <v>291</v>
      </c>
      <c r="E80" s="104">
        <v>50</v>
      </c>
      <c r="F80" s="105">
        <v>1</v>
      </c>
      <c r="G80" s="106">
        <v>50</v>
      </c>
      <c r="H80" s="107">
        <f t="shared" si="6"/>
        <v>216.5</v>
      </c>
      <c r="I80" s="108">
        <f t="shared" si="7"/>
        <v>433</v>
      </c>
    </row>
    <row r="81" spans="1:9" ht="18.75" x14ac:dyDescent="0.3">
      <c r="A81" s="90"/>
      <c r="B81" s="90"/>
      <c r="C81" s="91"/>
      <c r="D81" s="92"/>
      <c r="E81" s="97">
        <f>SUM(E76:E80)</f>
        <v>1470</v>
      </c>
      <c r="F81" s="94"/>
      <c r="G81" s="94">
        <f>SUM(G76:G80)</f>
        <v>1470</v>
      </c>
      <c r="H81" s="98">
        <f>SUM(H76:H80)</f>
        <v>6365.1</v>
      </c>
      <c r="I81" s="98">
        <f t="shared" si="7"/>
        <v>12730.2</v>
      </c>
    </row>
    <row r="82" spans="1:9" ht="18.75" x14ac:dyDescent="0.3">
      <c r="A82" s="109"/>
      <c r="B82" s="109"/>
      <c r="C82" s="110"/>
      <c r="D82" s="111"/>
      <c r="E82" s="112"/>
      <c r="F82" s="113"/>
      <c r="G82" s="113"/>
      <c r="H82" s="114"/>
      <c r="I82" s="114"/>
    </row>
    <row r="83" spans="1:9" x14ac:dyDescent="0.25">
      <c r="A83" s="162"/>
      <c r="B83" s="162"/>
      <c r="C83" s="162"/>
      <c r="D83" s="162"/>
      <c r="E83" s="162"/>
      <c r="F83" s="162"/>
      <c r="G83" s="162"/>
      <c r="H83" s="162"/>
      <c r="I83" s="162"/>
    </row>
    <row r="84" spans="1:9" ht="23.25" x14ac:dyDescent="0.25">
      <c r="A84" s="161" t="s">
        <v>295</v>
      </c>
      <c r="B84" s="161"/>
      <c r="C84" s="161"/>
      <c r="D84" s="161"/>
      <c r="E84" s="161"/>
      <c r="F84" s="161"/>
      <c r="G84" s="161"/>
      <c r="H84" s="161"/>
      <c r="I84" s="161"/>
    </row>
    <row r="85" spans="1:9" ht="75" x14ac:dyDescent="0.25">
      <c r="A85" s="84" t="s">
        <v>225</v>
      </c>
      <c r="B85" s="85" t="s">
        <v>226</v>
      </c>
      <c r="C85" s="85" t="s">
        <v>227</v>
      </c>
      <c r="D85" s="85" t="s">
        <v>228</v>
      </c>
      <c r="E85" s="86" t="s">
        <v>229</v>
      </c>
      <c r="F85" s="86" t="s">
        <v>230</v>
      </c>
      <c r="G85" s="87" t="s">
        <v>231</v>
      </c>
      <c r="H85" s="59" t="s">
        <v>232</v>
      </c>
      <c r="I85" s="115" t="s">
        <v>233</v>
      </c>
    </row>
    <row r="86" spans="1:9" ht="18.75" x14ac:dyDescent="0.3">
      <c r="A86" s="89">
        <v>86</v>
      </c>
      <c r="B86" s="90" t="s">
        <v>10</v>
      </c>
      <c r="C86" s="91" t="s">
        <v>296</v>
      </c>
      <c r="D86" s="92" t="s">
        <v>297</v>
      </c>
      <c r="E86" s="97">
        <v>172</v>
      </c>
      <c r="F86" s="94">
        <v>1</v>
      </c>
      <c r="G86" s="95">
        <v>172</v>
      </c>
      <c r="H86" s="93">
        <f t="shared" ref="H86:H89" si="8">G86*4.33</f>
        <v>744.76</v>
      </c>
      <c r="I86" s="96">
        <f t="shared" ref="I86:I90" si="9">H86*2</f>
        <v>1489.52</v>
      </c>
    </row>
    <row r="87" spans="1:9" ht="18.75" x14ac:dyDescent="0.3">
      <c r="A87" s="89">
        <v>79</v>
      </c>
      <c r="B87" s="90" t="s">
        <v>10</v>
      </c>
      <c r="C87" s="91" t="s">
        <v>298</v>
      </c>
      <c r="D87" s="92" t="s">
        <v>297</v>
      </c>
      <c r="E87" s="97">
        <v>320</v>
      </c>
      <c r="F87" s="94">
        <v>1</v>
      </c>
      <c r="G87" s="95">
        <v>320</v>
      </c>
      <c r="H87" s="93">
        <f t="shared" si="8"/>
        <v>1385.6</v>
      </c>
      <c r="I87" s="96">
        <f t="shared" si="9"/>
        <v>2771.2</v>
      </c>
    </row>
    <row r="88" spans="1:9" ht="18.75" x14ac:dyDescent="0.3">
      <c r="A88" s="89">
        <v>80</v>
      </c>
      <c r="B88" s="90" t="s">
        <v>10</v>
      </c>
      <c r="C88" s="91" t="s">
        <v>299</v>
      </c>
      <c r="D88" s="92" t="s">
        <v>297</v>
      </c>
      <c r="E88" s="97">
        <v>290</v>
      </c>
      <c r="F88" s="94">
        <v>1</v>
      </c>
      <c r="G88" s="95">
        <v>290</v>
      </c>
      <c r="H88" s="93">
        <f t="shared" si="8"/>
        <v>1255.7</v>
      </c>
      <c r="I88" s="96">
        <f t="shared" si="9"/>
        <v>2511.4</v>
      </c>
    </row>
    <row r="89" spans="1:9" ht="18.75" x14ac:dyDescent="0.3">
      <c r="A89" s="100">
        <v>81</v>
      </c>
      <c r="B89" s="101" t="s">
        <v>10</v>
      </c>
      <c r="C89" s="102" t="s">
        <v>300</v>
      </c>
      <c r="D89" s="103" t="s">
        <v>14</v>
      </c>
      <c r="E89" s="104">
        <v>400</v>
      </c>
      <c r="F89" s="105">
        <v>1</v>
      </c>
      <c r="G89" s="106">
        <v>400</v>
      </c>
      <c r="H89" s="107">
        <f t="shared" si="8"/>
        <v>1732</v>
      </c>
      <c r="I89" s="108">
        <f t="shared" si="9"/>
        <v>3464</v>
      </c>
    </row>
    <row r="90" spans="1:9" ht="18.75" x14ac:dyDescent="0.3">
      <c r="A90" s="90"/>
      <c r="B90" s="90"/>
      <c r="C90" s="91"/>
      <c r="D90" s="92"/>
      <c r="E90" s="97">
        <f>SUM(E86:E89)</f>
        <v>1182</v>
      </c>
      <c r="F90" s="94"/>
      <c r="G90" s="94">
        <f>SUM(G86:G89)</f>
        <v>1182</v>
      </c>
      <c r="H90" s="98">
        <f>SUM(H86:H89)</f>
        <v>5118.0599999999995</v>
      </c>
      <c r="I90" s="98">
        <f t="shared" si="9"/>
        <v>10236.119999999999</v>
      </c>
    </row>
    <row r="91" spans="1:9" ht="18.75" x14ac:dyDescent="0.3">
      <c r="A91" s="109"/>
      <c r="B91" s="109"/>
      <c r="C91" s="110"/>
      <c r="D91" s="111"/>
      <c r="E91" s="112"/>
      <c r="F91" s="113"/>
      <c r="G91" s="113"/>
      <c r="H91" s="114"/>
      <c r="I91" s="114"/>
    </row>
    <row r="92" spans="1:9" x14ac:dyDescent="0.25">
      <c r="A92" s="162"/>
      <c r="B92" s="162"/>
      <c r="C92" s="162"/>
      <c r="D92" s="162"/>
      <c r="E92" s="162"/>
      <c r="F92" s="162"/>
      <c r="G92" s="162"/>
      <c r="H92" s="162"/>
      <c r="I92" s="162"/>
    </row>
    <row r="93" spans="1:9" ht="23.25" x14ac:dyDescent="0.25">
      <c r="A93" s="161" t="s">
        <v>301</v>
      </c>
      <c r="B93" s="161"/>
      <c r="C93" s="161"/>
      <c r="D93" s="161"/>
      <c r="E93" s="161"/>
      <c r="F93" s="161"/>
      <c r="G93" s="161"/>
      <c r="H93" s="161"/>
      <c r="I93" s="161"/>
    </row>
    <row r="94" spans="1:9" ht="75" x14ac:dyDescent="0.25">
      <c r="A94" s="84" t="s">
        <v>225</v>
      </c>
      <c r="B94" s="85" t="s">
        <v>226</v>
      </c>
      <c r="C94" s="85" t="s">
        <v>227</v>
      </c>
      <c r="D94" s="85" t="s">
        <v>228</v>
      </c>
      <c r="E94" s="86" t="s">
        <v>229</v>
      </c>
      <c r="F94" s="86" t="s">
        <v>230</v>
      </c>
      <c r="G94" s="87" t="s">
        <v>231</v>
      </c>
      <c r="H94" s="59" t="s">
        <v>232</v>
      </c>
      <c r="I94" s="88" t="s">
        <v>233</v>
      </c>
    </row>
    <row r="95" spans="1:9" ht="18.75" x14ac:dyDescent="0.3">
      <c r="A95" s="89">
        <v>86</v>
      </c>
      <c r="B95" s="90" t="s">
        <v>10</v>
      </c>
      <c r="C95" s="91" t="s">
        <v>302</v>
      </c>
      <c r="D95" s="92" t="s">
        <v>15</v>
      </c>
      <c r="E95" s="93">
        <v>133</v>
      </c>
      <c r="F95" s="94">
        <v>1</v>
      </c>
      <c r="G95" s="95">
        <v>113</v>
      </c>
      <c r="H95" s="93">
        <f t="shared" ref="H95:H108" si="10">G95*4.33</f>
        <v>489.29</v>
      </c>
      <c r="I95" s="96">
        <f t="shared" ref="I95:I109" si="11">H95*2</f>
        <v>978.58</v>
      </c>
    </row>
    <row r="96" spans="1:9" ht="18.75" x14ac:dyDescent="0.3">
      <c r="A96" s="89">
        <v>79</v>
      </c>
      <c r="B96" s="90" t="s">
        <v>10</v>
      </c>
      <c r="C96" s="91" t="s">
        <v>303</v>
      </c>
      <c r="D96" s="92" t="s">
        <v>15</v>
      </c>
      <c r="E96" s="93">
        <v>80</v>
      </c>
      <c r="F96" s="94">
        <v>1</v>
      </c>
      <c r="G96" s="95">
        <v>80</v>
      </c>
      <c r="H96" s="93">
        <f t="shared" si="10"/>
        <v>346.4</v>
      </c>
      <c r="I96" s="96">
        <f t="shared" si="11"/>
        <v>692.8</v>
      </c>
    </row>
    <row r="97" spans="1:9" ht="18.75" x14ac:dyDescent="0.3">
      <c r="A97" s="89">
        <v>80</v>
      </c>
      <c r="B97" s="90" t="s">
        <v>10</v>
      </c>
      <c r="C97" s="91" t="s">
        <v>304</v>
      </c>
      <c r="D97" s="92" t="s">
        <v>15</v>
      </c>
      <c r="E97" s="93">
        <v>450</v>
      </c>
      <c r="F97" s="94">
        <v>1</v>
      </c>
      <c r="G97" s="95">
        <v>450</v>
      </c>
      <c r="H97" s="93">
        <f t="shared" si="10"/>
        <v>1948.5</v>
      </c>
      <c r="I97" s="96">
        <f t="shared" si="11"/>
        <v>3897</v>
      </c>
    </row>
    <row r="98" spans="1:9" ht="18.75" x14ac:dyDescent="0.3">
      <c r="A98" s="89">
        <v>81</v>
      </c>
      <c r="B98" s="90" t="s">
        <v>10</v>
      </c>
      <c r="C98" s="91" t="s">
        <v>305</v>
      </c>
      <c r="D98" s="92" t="s">
        <v>15</v>
      </c>
      <c r="E98" s="93">
        <v>260</v>
      </c>
      <c r="F98" s="94">
        <v>1</v>
      </c>
      <c r="G98" s="95">
        <v>260</v>
      </c>
      <c r="H98" s="93">
        <f t="shared" si="10"/>
        <v>1125.8</v>
      </c>
      <c r="I98" s="96">
        <f t="shared" si="11"/>
        <v>2251.6</v>
      </c>
    </row>
    <row r="99" spans="1:9" ht="18.75" x14ac:dyDescent="0.3">
      <c r="A99" s="89">
        <v>86</v>
      </c>
      <c r="B99" s="90" t="s">
        <v>10</v>
      </c>
      <c r="C99" s="91" t="s">
        <v>306</v>
      </c>
      <c r="D99" s="92" t="s">
        <v>15</v>
      </c>
      <c r="E99" s="93">
        <v>200</v>
      </c>
      <c r="F99" s="94">
        <v>1</v>
      </c>
      <c r="G99" s="95">
        <v>200</v>
      </c>
      <c r="H99" s="93">
        <f t="shared" si="10"/>
        <v>866</v>
      </c>
      <c r="I99" s="96">
        <f t="shared" si="11"/>
        <v>1732</v>
      </c>
    </row>
    <row r="100" spans="1:9" ht="18.75" x14ac:dyDescent="0.3">
      <c r="A100" s="89">
        <v>79</v>
      </c>
      <c r="B100" s="90" t="s">
        <v>10</v>
      </c>
      <c r="C100" s="91" t="s">
        <v>307</v>
      </c>
      <c r="D100" s="92" t="s">
        <v>15</v>
      </c>
      <c r="E100" s="93">
        <v>250</v>
      </c>
      <c r="F100" s="94">
        <v>1</v>
      </c>
      <c r="G100" s="95">
        <v>250</v>
      </c>
      <c r="H100" s="93">
        <f t="shared" si="10"/>
        <v>1082.5</v>
      </c>
      <c r="I100" s="96">
        <f t="shared" si="11"/>
        <v>2165</v>
      </c>
    </row>
    <row r="101" spans="1:9" ht="18.75" x14ac:dyDescent="0.3">
      <c r="A101" s="89">
        <v>80</v>
      </c>
      <c r="B101" s="90" t="s">
        <v>10</v>
      </c>
      <c r="C101" s="91" t="s">
        <v>308</v>
      </c>
      <c r="D101" s="92" t="s">
        <v>15</v>
      </c>
      <c r="E101" s="93">
        <v>157</v>
      </c>
      <c r="F101" s="94">
        <v>1</v>
      </c>
      <c r="G101" s="95">
        <v>157</v>
      </c>
      <c r="H101" s="93">
        <f t="shared" si="10"/>
        <v>679.81000000000006</v>
      </c>
      <c r="I101" s="96">
        <f t="shared" si="11"/>
        <v>1359.6200000000001</v>
      </c>
    </row>
    <row r="102" spans="1:9" ht="18.75" x14ac:dyDescent="0.3">
      <c r="A102" s="89">
        <v>81</v>
      </c>
      <c r="B102" s="90" t="s">
        <v>10</v>
      </c>
      <c r="C102" s="91" t="s">
        <v>309</v>
      </c>
      <c r="D102" s="92" t="s">
        <v>15</v>
      </c>
      <c r="E102" s="93">
        <v>106</v>
      </c>
      <c r="F102" s="94">
        <v>1</v>
      </c>
      <c r="G102" s="95">
        <v>106</v>
      </c>
      <c r="H102" s="93">
        <f t="shared" si="10"/>
        <v>458.98</v>
      </c>
      <c r="I102" s="96">
        <f t="shared" si="11"/>
        <v>917.96</v>
      </c>
    </row>
    <row r="103" spans="1:9" ht="18.75" x14ac:dyDescent="0.3">
      <c r="A103" s="89">
        <v>86</v>
      </c>
      <c r="B103" s="90" t="s">
        <v>10</v>
      </c>
      <c r="C103" s="91" t="s">
        <v>310</v>
      </c>
      <c r="D103" s="92" t="s">
        <v>15</v>
      </c>
      <c r="E103" s="93">
        <v>240</v>
      </c>
      <c r="F103" s="94">
        <v>1</v>
      </c>
      <c r="G103" s="95">
        <v>240</v>
      </c>
      <c r="H103" s="93">
        <f t="shared" si="10"/>
        <v>1039.2</v>
      </c>
      <c r="I103" s="96">
        <f t="shared" si="11"/>
        <v>2078.4</v>
      </c>
    </row>
    <row r="104" spans="1:9" ht="18.75" x14ac:dyDescent="0.3">
      <c r="A104" s="89">
        <v>79</v>
      </c>
      <c r="B104" s="90" t="s">
        <v>10</v>
      </c>
      <c r="C104" s="91" t="s">
        <v>311</v>
      </c>
      <c r="D104" s="92" t="s">
        <v>15</v>
      </c>
      <c r="E104" s="93">
        <v>445</v>
      </c>
      <c r="F104" s="94">
        <v>1</v>
      </c>
      <c r="G104" s="95">
        <v>445</v>
      </c>
      <c r="H104" s="93">
        <f t="shared" si="10"/>
        <v>1926.8500000000001</v>
      </c>
      <c r="I104" s="96">
        <f t="shared" si="11"/>
        <v>3853.7000000000003</v>
      </c>
    </row>
    <row r="105" spans="1:9" ht="18.75" x14ac:dyDescent="0.3">
      <c r="A105" s="89">
        <v>80</v>
      </c>
      <c r="B105" s="90" t="s">
        <v>247</v>
      </c>
      <c r="C105" s="91" t="s">
        <v>15</v>
      </c>
      <c r="D105" s="92" t="s">
        <v>15</v>
      </c>
      <c r="E105" s="93">
        <v>2500</v>
      </c>
      <c r="F105" s="94">
        <v>1</v>
      </c>
      <c r="G105" s="95">
        <v>2500</v>
      </c>
      <c r="H105" s="93">
        <f t="shared" si="10"/>
        <v>10825</v>
      </c>
      <c r="I105" s="96">
        <f t="shared" si="11"/>
        <v>21650</v>
      </c>
    </row>
    <row r="106" spans="1:9" ht="18.75" x14ac:dyDescent="0.3">
      <c r="A106" s="89">
        <v>81</v>
      </c>
      <c r="B106" s="90" t="s">
        <v>10</v>
      </c>
      <c r="C106" s="91" t="s">
        <v>312</v>
      </c>
      <c r="D106" s="92" t="s">
        <v>15</v>
      </c>
      <c r="E106" s="93">
        <v>267</v>
      </c>
      <c r="F106" s="94">
        <v>1</v>
      </c>
      <c r="G106" s="95">
        <v>534</v>
      </c>
      <c r="H106" s="93">
        <f t="shared" si="10"/>
        <v>2312.2200000000003</v>
      </c>
      <c r="I106" s="96">
        <f t="shared" si="11"/>
        <v>4624.4400000000005</v>
      </c>
    </row>
    <row r="107" spans="1:9" ht="18.75" x14ac:dyDescent="0.3">
      <c r="A107" s="89">
        <v>86</v>
      </c>
      <c r="B107" s="90" t="s">
        <v>10</v>
      </c>
      <c r="C107" s="91" t="s">
        <v>313</v>
      </c>
      <c r="D107" s="92" t="s">
        <v>15</v>
      </c>
      <c r="E107" s="93">
        <v>870</v>
      </c>
      <c r="F107" s="94">
        <v>1</v>
      </c>
      <c r="G107" s="95">
        <v>870</v>
      </c>
      <c r="H107" s="93">
        <f t="shared" si="10"/>
        <v>3767.1</v>
      </c>
      <c r="I107" s="96">
        <f t="shared" si="11"/>
        <v>7534.2</v>
      </c>
    </row>
    <row r="108" spans="1:9" ht="18.75" x14ac:dyDescent="0.3">
      <c r="A108" s="89">
        <v>79</v>
      </c>
      <c r="B108" s="90" t="s">
        <v>10</v>
      </c>
      <c r="C108" s="91" t="s">
        <v>314</v>
      </c>
      <c r="D108" s="92" t="s">
        <v>15</v>
      </c>
      <c r="E108" s="93">
        <v>302</v>
      </c>
      <c r="F108" s="94">
        <v>1</v>
      </c>
      <c r="G108" s="95">
        <v>302</v>
      </c>
      <c r="H108" s="93">
        <f t="shared" si="10"/>
        <v>1307.6600000000001</v>
      </c>
      <c r="I108" s="96">
        <f t="shared" si="11"/>
        <v>2615.3200000000002</v>
      </c>
    </row>
    <row r="109" spans="1:9" ht="18.75" x14ac:dyDescent="0.3">
      <c r="A109" s="89"/>
      <c r="B109" s="90"/>
      <c r="C109" s="91"/>
      <c r="D109" s="92"/>
      <c r="E109" s="97">
        <f>SUM(E95:E108)</f>
        <v>6260</v>
      </c>
      <c r="F109" s="94"/>
      <c r="G109" s="95">
        <f>SUM(G95:G108)</f>
        <v>6507</v>
      </c>
      <c r="H109" s="98">
        <f>SUM(H95:H108)</f>
        <v>28175.31</v>
      </c>
      <c r="I109" s="116">
        <f t="shared" si="11"/>
        <v>56350.62</v>
      </c>
    </row>
    <row r="110" spans="1:9" ht="23.25" x14ac:dyDescent="0.25">
      <c r="A110" s="165" t="s">
        <v>315</v>
      </c>
      <c r="B110" s="166"/>
      <c r="C110" s="166"/>
      <c r="D110" s="166"/>
      <c r="E110" s="166"/>
      <c r="F110" s="166"/>
      <c r="G110" s="166"/>
      <c r="H110" s="166"/>
      <c r="I110" s="167"/>
    </row>
    <row r="111" spans="1:9" ht="75" x14ac:dyDescent="0.25">
      <c r="A111" s="84" t="s">
        <v>225</v>
      </c>
      <c r="B111" s="85" t="s">
        <v>226</v>
      </c>
      <c r="C111" s="85" t="s">
        <v>227</v>
      </c>
      <c r="D111" s="85" t="s">
        <v>228</v>
      </c>
      <c r="E111" s="86" t="s">
        <v>229</v>
      </c>
      <c r="F111" s="86" t="s">
        <v>230</v>
      </c>
      <c r="G111" s="87" t="s">
        <v>231</v>
      </c>
      <c r="H111" s="59" t="s">
        <v>232</v>
      </c>
      <c r="I111" s="88" t="s">
        <v>233</v>
      </c>
    </row>
    <row r="112" spans="1:9" ht="18.75" x14ac:dyDescent="0.3">
      <c r="A112" s="89">
        <v>86</v>
      </c>
      <c r="B112" s="90" t="s">
        <v>10</v>
      </c>
      <c r="C112" s="91" t="s">
        <v>316</v>
      </c>
      <c r="D112" s="92" t="s">
        <v>317</v>
      </c>
      <c r="E112" s="93">
        <v>1100</v>
      </c>
      <c r="F112" s="94">
        <v>1</v>
      </c>
      <c r="G112" s="95">
        <v>1100</v>
      </c>
      <c r="H112" s="93">
        <f t="shared" ref="H112:H131" si="12">G112*4.33</f>
        <v>4763</v>
      </c>
      <c r="I112" s="96">
        <f t="shared" ref="I112:I132" si="13">H112*2</f>
        <v>9526</v>
      </c>
    </row>
    <row r="113" spans="1:9" ht="18.75" x14ac:dyDescent="0.3">
      <c r="A113" s="100"/>
      <c r="B113" s="101" t="s">
        <v>247</v>
      </c>
      <c r="C113" s="102" t="s">
        <v>318</v>
      </c>
      <c r="D113" s="103"/>
      <c r="E113" s="107">
        <v>700</v>
      </c>
      <c r="F113" s="105">
        <v>1</v>
      </c>
      <c r="G113" s="106">
        <v>700</v>
      </c>
      <c r="H113" s="107">
        <f t="shared" si="12"/>
        <v>3031</v>
      </c>
      <c r="I113" s="108">
        <f t="shared" si="13"/>
        <v>6062</v>
      </c>
    </row>
    <row r="114" spans="1:9" ht="18.75" x14ac:dyDescent="0.3">
      <c r="A114" s="90"/>
      <c r="B114" s="90"/>
      <c r="C114" s="91"/>
      <c r="D114" s="92"/>
      <c r="E114" s="97">
        <f>SUM(E112:E113)</f>
        <v>1800</v>
      </c>
      <c r="F114" s="94"/>
      <c r="G114" s="94">
        <f>SUM(G112:G113)</f>
        <v>1800</v>
      </c>
      <c r="H114" s="98">
        <f>SUM(H112:H113)</f>
        <v>7794</v>
      </c>
      <c r="I114" s="97">
        <v>15588</v>
      </c>
    </row>
    <row r="115" spans="1:9" x14ac:dyDescent="0.25">
      <c r="A115" s="162"/>
      <c r="B115" s="162"/>
      <c r="C115" s="162"/>
      <c r="D115" s="162"/>
      <c r="E115" s="162"/>
      <c r="F115" s="162"/>
      <c r="G115" s="162"/>
      <c r="H115" s="162"/>
      <c r="I115" s="162"/>
    </row>
    <row r="116" spans="1:9" ht="23.25" x14ac:dyDescent="0.25">
      <c r="A116" s="161" t="s">
        <v>319</v>
      </c>
      <c r="B116" s="161"/>
      <c r="C116" s="161"/>
      <c r="D116" s="161"/>
      <c r="E116" s="161"/>
      <c r="F116" s="161"/>
      <c r="G116" s="161"/>
      <c r="H116" s="161"/>
      <c r="I116" s="161"/>
    </row>
    <row r="117" spans="1:9" ht="75" x14ac:dyDescent="0.25">
      <c r="A117" s="84" t="s">
        <v>225</v>
      </c>
      <c r="B117" s="85" t="s">
        <v>226</v>
      </c>
      <c r="C117" s="85" t="s">
        <v>227</v>
      </c>
      <c r="D117" s="85" t="s">
        <v>228</v>
      </c>
      <c r="E117" s="86" t="s">
        <v>229</v>
      </c>
      <c r="F117" s="86" t="s">
        <v>230</v>
      </c>
      <c r="G117" s="87" t="s">
        <v>231</v>
      </c>
      <c r="H117" s="59" t="s">
        <v>232</v>
      </c>
      <c r="I117" s="115" t="s">
        <v>233</v>
      </c>
    </row>
    <row r="118" spans="1:9" ht="18.75" x14ac:dyDescent="0.3">
      <c r="A118" s="89">
        <v>79</v>
      </c>
      <c r="B118" s="90" t="s">
        <v>10</v>
      </c>
      <c r="C118" s="91" t="s">
        <v>320</v>
      </c>
      <c r="D118" s="92" t="s">
        <v>14</v>
      </c>
      <c r="E118" s="93">
        <v>240</v>
      </c>
      <c r="F118" s="94">
        <v>1</v>
      </c>
      <c r="G118" s="95">
        <v>240</v>
      </c>
      <c r="H118" s="93">
        <f t="shared" ref="H118:H127" si="14">G118*4.33</f>
        <v>1039.2</v>
      </c>
      <c r="I118" s="96">
        <f t="shared" ref="I118:I127" si="15">H118*2</f>
        <v>2078.4</v>
      </c>
    </row>
    <row r="119" spans="1:9" ht="18.75" x14ac:dyDescent="0.3">
      <c r="A119" s="89">
        <v>80</v>
      </c>
      <c r="B119" s="90" t="s">
        <v>247</v>
      </c>
      <c r="C119" s="91" t="s">
        <v>320</v>
      </c>
      <c r="D119" s="92" t="s">
        <v>14</v>
      </c>
      <c r="E119" s="93">
        <v>1200</v>
      </c>
      <c r="F119" s="94">
        <v>1</v>
      </c>
      <c r="G119" s="95">
        <v>1200</v>
      </c>
      <c r="H119" s="93">
        <f t="shared" si="14"/>
        <v>5196</v>
      </c>
      <c r="I119" s="96">
        <f t="shared" si="15"/>
        <v>10392</v>
      </c>
    </row>
    <row r="120" spans="1:9" ht="18.75" x14ac:dyDescent="0.3">
      <c r="A120" s="89">
        <v>79</v>
      </c>
      <c r="B120" s="90" t="s">
        <v>10</v>
      </c>
      <c r="C120" s="91" t="s">
        <v>321</v>
      </c>
      <c r="D120" s="92" t="s">
        <v>14</v>
      </c>
      <c r="E120" s="93">
        <v>130</v>
      </c>
      <c r="F120" s="94">
        <v>1</v>
      </c>
      <c r="G120" s="95">
        <v>130</v>
      </c>
      <c r="H120" s="93">
        <f t="shared" si="14"/>
        <v>562.9</v>
      </c>
      <c r="I120" s="96">
        <f t="shared" si="15"/>
        <v>1125.8</v>
      </c>
    </row>
    <row r="121" spans="1:9" ht="18.75" x14ac:dyDescent="0.3">
      <c r="A121" s="89">
        <v>80</v>
      </c>
      <c r="B121" s="90" t="s">
        <v>10</v>
      </c>
      <c r="C121" s="91" t="s">
        <v>322</v>
      </c>
      <c r="D121" s="92" t="s">
        <v>14</v>
      </c>
      <c r="E121" s="93">
        <v>145</v>
      </c>
      <c r="F121" s="94">
        <v>1</v>
      </c>
      <c r="G121" s="95">
        <v>145</v>
      </c>
      <c r="H121" s="93">
        <f t="shared" si="14"/>
        <v>627.85</v>
      </c>
      <c r="I121" s="96">
        <f t="shared" si="15"/>
        <v>1255.7</v>
      </c>
    </row>
    <row r="122" spans="1:9" ht="18.75" x14ac:dyDescent="0.3">
      <c r="A122" s="89">
        <v>79</v>
      </c>
      <c r="B122" s="90" t="s">
        <v>10</v>
      </c>
      <c r="C122" s="91" t="s">
        <v>323</v>
      </c>
      <c r="D122" s="92" t="s">
        <v>14</v>
      </c>
      <c r="E122" s="93">
        <v>360</v>
      </c>
      <c r="F122" s="94">
        <v>1</v>
      </c>
      <c r="G122" s="95">
        <v>360</v>
      </c>
      <c r="H122" s="93">
        <f t="shared" si="14"/>
        <v>1558.8</v>
      </c>
      <c r="I122" s="96">
        <f t="shared" si="15"/>
        <v>3117.6</v>
      </c>
    </row>
    <row r="123" spans="1:9" ht="18.75" x14ac:dyDescent="0.3">
      <c r="A123" s="89">
        <v>79</v>
      </c>
      <c r="B123" s="90" t="s">
        <v>247</v>
      </c>
      <c r="C123" s="91" t="s">
        <v>324</v>
      </c>
      <c r="D123" s="92" t="s">
        <v>14</v>
      </c>
      <c r="E123" s="93">
        <v>600</v>
      </c>
      <c r="F123" s="94">
        <v>1</v>
      </c>
      <c r="G123" s="95">
        <v>600</v>
      </c>
      <c r="H123" s="93">
        <f t="shared" si="14"/>
        <v>2598</v>
      </c>
      <c r="I123" s="96">
        <f t="shared" si="15"/>
        <v>5196</v>
      </c>
    </row>
    <row r="124" spans="1:9" ht="18.75" x14ac:dyDescent="0.3">
      <c r="A124" s="89">
        <v>80</v>
      </c>
      <c r="B124" s="90" t="s">
        <v>10</v>
      </c>
      <c r="C124" s="91" t="s">
        <v>325</v>
      </c>
      <c r="D124" s="92" t="s">
        <v>14</v>
      </c>
      <c r="E124" s="93">
        <v>350</v>
      </c>
      <c r="F124" s="94">
        <v>1</v>
      </c>
      <c r="G124" s="95">
        <v>350</v>
      </c>
      <c r="H124" s="93">
        <f t="shared" si="14"/>
        <v>1515.5</v>
      </c>
      <c r="I124" s="96">
        <f t="shared" si="15"/>
        <v>3031</v>
      </c>
    </row>
    <row r="125" spans="1:9" ht="18.75" x14ac:dyDescent="0.3">
      <c r="A125" s="89">
        <v>79</v>
      </c>
      <c r="B125" s="90" t="s">
        <v>10</v>
      </c>
      <c r="C125" s="91" t="s">
        <v>326</v>
      </c>
      <c r="D125" s="92" t="s">
        <v>14</v>
      </c>
      <c r="E125" s="93">
        <v>370</v>
      </c>
      <c r="F125" s="94">
        <v>1</v>
      </c>
      <c r="G125" s="95">
        <v>370</v>
      </c>
      <c r="H125" s="93">
        <f t="shared" si="14"/>
        <v>1602.1000000000001</v>
      </c>
      <c r="I125" s="96">
        <f t="shared" si="15"/>
        <v>3204.2000000000003</v>
      </c>
    </row>
    <row r="126" spans="1:9" ht="18.75" x14ac:dyDescent="0.3">
      <c r="A126" s="89" t="s">
        <v>327</v>
      </c>
      <c r="B126" s="90" t="s">
        <v>247</v>
      </c>
      <c r="C126" s="91" t="s">
        <v>328</v>
      </c>
      <c r="D126" s="92" t="s">
        <v>14</v>
      </c>
      <c r="E126" s="93">
        <v>400</v>
      </c>
      <c r="F126" s="94">
        <v>1</v>
      </c>
      <c r="G126" s="95">
        <v>400</v>
      </c>
      <c r="H126" s="93">
        <f t="shared" si="14"/>
        <v>1732</v>
      </c>
      <c r="I126" s="96">
        <f t="shared" si="15"/>
        <v>3464</v>
      </c>
    </row>
    <row r="127" spans="1:9" ht="18.75" x14ac:dyDescent="0.3">
      <c r="A127" s="89">
        <v>80</v>
      </c>
      <c r="B127" s="90" t="s">
        <v>10</v>
      </c>
      <c r="C127" s="91" t="s">
        <v>329</v>
      </c>
      <c r="D127" s="92" t="s">
        <v>14</v>
      </c>
      <c r="E127" s="93">
        <v>50</v>
      </c>
      <c r="F127" s="94">
        <v>1</v>
      </c>
      <c r="G127" s="95">
        <v>50</v>
      </c>
      <c r="H127" s="93">
        <f t="shared" si="14"/>
        <v>216.5</v>
      </c>
      <c r="I127" s="96">
        <f t="shared" si="15"/>
        <v>433</v>
      </c>
    </row>
    <row r="128" spans="1:9" ht="18.75" x14ac:dyDescent="0.3">
      <c r="A128" s="89">
        <v>79</v>
      </c>
      <c r="B128" s="90" t="s">
        <v>10</v>
      </c>
      <c r="C128" s="91" t="s">
        <v>330</v>
      </c>
      <c r="D128" s="92" t="s">
        <v>14</v>
      </c>
      <c r="E128" s="93">
        <v>36</v>
      </c>
      <c r="F128" s="94">
        <v>1</v>
      </c>
      <c r="G128" s="95">
        <v>36</v>
      </c>
      <c r="H128" s="93">
        <f t="shared" si="12"/>
        <v>155.88</v>
      </c>
      <c r="I128" s="96">
        <f t="shared" si="13"/>
        <v>311.76</v>
      </c>
    </row>
    <row r="129" spans="1:9" ht="18.75" x14ac:dyDescent="0.3">
      <c r="A129" s="89">
        <v>80</v>
      </c>
      <c r="B129" s="90" t="s">
        <v>247</v>
      </c>
      <c r="C129" s="91" t="s">
        <v>331</v>
      </c>
      <c r="D129" s="92" t="s">
        <v>14</v>
      </c>
      <c r="E129" s="93">
        <v>300</v>
      </c>
      <c r="F129" s="94">
        <v>2</v>
      </c>
      <c r="G129" s="95">
        <v>600</v>
      </c>
      <c r="H129" s="93">
        <f t="shared" si="12"/>
        <v>2598</v>
      </c>
      <c r="I129" s="96">
        <f t="shared" si="13"/>
        <v>5196</v>
      </c>
    </row>
    <row r="130" spans="1:9" ht="18.75" x14ac:dyDescent="0.3">
      <c r="A130" s="89" t="s">
        <v>327</v>
      </c>
      <c r="B130" s="90" t="s">
        <v>247</v>
      </c>
      <c r="C130" s="91" t="s">
        <v>332</v>
      </c>
      <c r="D130" s="92" t="s">
        <v>14</v>
      </c>
      <c r="E130" s="93">
        <v>440</v>
      </c>
      <c r="F130" s="94">
        <v>1</v>
      </c>
      <c r="G130" s="95">
        <v>440</v>
      </c>
      <c r="H130" s="93">
        <f t="shared" si="12"/>
        <v>1905.2</v>
      </c>
      <c r="I130" s="96">
        <f t="shared" si="13"/>
        <v>3810.4</v>
      </c>
    </row>
    <row r="131" spans="1:9" ht="18.75" x14ac:dyDescent="0.3">
      <c r="A131" s="100">
        <v>80</v>
      </c>
      <c r="B131" s="101" t="s">
        <v>10</v>
      </c>
      <c r="C131" s="102" t="s">
        <v>333</v>
      </c>
      <c r="D131" s="103" t="s">
        <v>14</v>
      </c>
      <c r="E131" s="107">
        <v>176</v>
      </c>
      <c r="F131" s="105">
        <v>1</v>
      </c>
      <c r="G131" s="106">
        <v>176</v>
      </c>
      <c r="H131" s="107">
        <f t="shared" si="12"/>
        <v>762.08</v>
      </c>
      <c r="I131" s="108">
        <f t="shared" si="13"/>
        <v>1524.16</v>
      </c>
    </row>
    <row r="132" spans="1:9" ht="18.75" x14ac:dyDescent="0.3">
      <c r="A132" s="90"/>
      <c r="B132" s="90"/>
      <c r="C132" s="91"/>
      <c r="D132" s="92"/>
      <c r="E132" s="93"/>
      <c r="F132" s="94"/>
      <c r="G132" s="94"/>
      <c r="H132" s="98">
        <f>SUM(H118:H131)</f>
        <v>22070.010000000002</v>
      </c>
      <c r="I132" s="97">
        <f t="shared" si="13"/>
        <v>44140.020000000004</v>
      </c>
    </row>
    <row r="133" spans="1:9" x14ac:dyDescent="0.25">
      <c r="A133" s="162"/>
      <c r="B133" s="162"/>
      <c r="C133" s="162"/>
      <c r="D133" s="162"/>
      <c r="E133" s="162"/>
      <c r="F133" s="162"/>
      <c r="G133" s="162"/>
      <c r="H133" s="162"/>
      <c r="I133" s="162"/>
    </row>
    <row r="134" spans="1:9" ht="23.25" x14ac:dyDescent="0.25">
      <c r="A134" s="161" t="s">
        <v>334</v>
      </c>
      <c r="B134" s="161"/>
      <c r="C134" s="161"/>
      <c r="D134" s="161"/>
      <c r="E134" s="161"/>
      <c r="F134" s="161"/>
      <c r="G134" s="161"/>
      <c r="H134" s="161"/>
      <c r="I134" s="161"/>
    </row>
    <row r="135" spans="1:9" ht="75" x14ac:dyDescent="0.25">
      <c r="A135" s="84" t="s">
        <v>225</v>
      </c>
      <c r="B135" s="85" t="s">
        <v>226</v>
      </c>
      <c r="C135" s="85" t="s">
        <v>227</v>
      </c>
      <c r="D135" s="85" t="s">
        <v>228</v>
      </c>
      <c r="E135" s="86" t="s">
        <v>229</v>
      </c>
      <c r="F135" s="86" t="s">
        <v>230</v>
      </c>
      <c r="G135" s="87" t="s">
        <v>231</v>
      </c>
      <c r="H135" s="59" t="s">
        <v>232</v>
      </c>
      <c r="I135" s="115" t="s">
        <v>233</v>
      </c>
    </row>
    <row r="136" spans="1:9" ht="18.75" x14ac:dyDescent="0.3">
      <c r="A136" s="89">
        <v>60</v>
      </c>
      <c r="B136" s="90" t="s">
        <v>335</v>
      </c>
      <c r="C136" s="91" t="s">
        <v>336</v>
      </c>
      <c r="D136" s="92" t="s">
        <v>337</v>
      </c>
      <c r="E136" s="93">
        <v>4300</v>
      </c>
      <c r="F136" s="94">
        <v>1</v>
      </c>
      <c r="G136" s="95">
        <v>4300</v>
      </c>
      <c r="H136" s="93">
        <f t="shared" ref="H136:H143" si="16">G136*4.33</f>
        <v>18619</v>
      </c>
      <c r="I136" s="96">
        <f t="shared" ref="I136:I143" si="17">H136*2</f>
        <v>37238</v>
      </c>
    </row>
    <row r="137" spans="1:9" ht="18.75" x14ac:dyDescent="0.3">
      <c r="A137" s="89">
        <v>61</v>
      </c>
      <c r="B137" s="90" t="s">
        <v>247</v>
      </c>
      <c r="C137" s="91" t="s">
        <v>338</v>
      </c>
      <c r="D137" s="92" t="s">
        <v>338</v>
      </c>
      <c r="E137" s="93">
        <v>1000</v>
      </c>
      <c r="F137" s="94">
        <v>1</v>
      </c>
      <c r="G137" s="95">
        <v>1000</v>
      </c>
      <c r="H137" s="93">
        <f t="shared" si="16"/>
        <v>4330</v>
      </c>
      <c r="I137" s="96">
        <f t="shared" si="17"/>
        <v>8660</v>
      </c>
    </row>
    <row r="138" spans="1:9" ht="18.75" x14ac:dyDescent="0.3">
      <c r="A138" s="89">
        <v>62</v>
      </c>
      <c r="B138" s="90" t="s">
        <v>10</v>
      </c>
      <c r="C138" s="117" t="s">
        <v>339</v>
      </c>
      <c r="D138" s="92" t="s">
        <v>338</v>
      </c>
      <c r="E138" s="93">
        <v>46</v>
      </c>
      <c r="F138" s="94">
        <v>1</v>
      </c>
      <c r="G138" s="95">
        <v>46</v>
      </c>
      <c r="H138" s="93">
        <f t="shared" si="16"/>
        <v>199.18</v>
      </c>
      <c r="I138" s="96">
        <f t="shared" si="17"/>
        <v>398.36</v>
      </c>
    </row>
    <row r="139" spans="1:9" ht="18.75" x14ac:dyDescent="0.3">
      <c r="A139" s="89">
        <v>14</v>
      </c>
      <c r="B139" s="90" t="s">
        <v>247</v>
      </c>
      <c r="C139" s="91" t="s">
        <v>340</v>
      </c>
      <c r="D139" s="92" t="s">
        <v>341</v>
      </c>
      <c r="E139" s="93">
        <v>3000</v>
      </c>
      <c r="F139" s="94">
        <v>1</v>
      </c>
      <c r="G139" s="95">
        <v>3000</v>
      </c>
      <c r="H139" s="93">
        <f t="shared" si="16"/>
        <v>12990</v>
      </c>
      <c r="I139" s="96">
        <f t="shared" si="17"/>
        <v>25980</v>
      </c>
    </row>
    <row r="140" spans="1:9" ht="18.75" x14ac:dyDescent="0.3">
      <c r="A140" s="89">
        <v>20</v>
      </c>
      <c r="B140" s="90" t="s">
        <v>247</v>
      </c>
      <c r="C140" s="91" t="s">
        <v>340</v>
      </c>
      <c r="D140" s="92" t="s">
        <v>342</v>
      </c>
      <c r="E140" s="93">
        <v>1100</v>
      </c>
      <c r="F140" s="94">
        <v>1</v>
      </c>
      <c r="G140" s="95">
        <v>1100</v>
      </c>
      <c r="H140" s="93">
        <f t="shared" si="16"/>
        <v>4763</v>
      </c>
      <c r="I140" s="96">
        <f t="shared" si="17"/>
        <v>9526</v>
      </c>
    </row>
    <row r="141" spans="1:9" ht="18.75" x14ac:dyDescent="0.3">
      <c r="A141" s="89">
        <v>22</v>
      </c>
      <c r="B141" s="90" t="s">
        <v>247</v>
      </c>
      <c r="C141" s="91" t="s">
        <v>343</v>
      </c>
      <c r="D141" s="92" t="s">
        <v>344</v>
      </c>
      <c r="E141" s="93">
        <v>600</v>
      </c>
      <c r="F141" s="94">
        <v>1</v>
      </c>
      <c r="G141" s="95">
        <v>600</v>
      </c>
      <c r="H141" s="93">
        <f t="shared" si="16"/>
        <v>2598</v>
      </c>
      <c r="I141" s="96">
        <f t="shared" si="17"/>
        <v>5196</v>
      </c>
    </row>
    <row r="142" spans="1:9" ht="18.75" x14ac:dyDescent="0.3">
      <c r="A142" s="89">
        <v>23</v>
      </c>
      <c r="B142" s="90" t="s">
        <v>10</v>
      </c>
      <c r="C142" s="91" t="s">
        <v>345</v>
      </c>
      <c r="D142" s="92" t="s">
        <v>344</v>
      </c>
      <c r="E142" s="93">
        <v>900</v>
      </c>
      <c r="F142" s="94">
        <v>1</v>
      </c>
      <c r="G142" s="95">
        <v>900</v>
      </c>
      <c r="H142" s="93">
        <f t="shared" si="16"/>
        <v>3897</v>
      </c>
      <c r="I142" s="96">
        <f t="shared" si="17"/>
        <v>7794</v>
      </c>
    </row>
    <row r="143" spans="1:9" ht="18.75" x14ac:dyDescent="0.3">
      <c r="A143" s="100">
        <v>30</v>
      </c>
      <c r="B143" s="101" t="s">
        <v>247</v>
      </c>
      <c r="C143" s="102" t="s">
        <v>340</v>
      </c>
      <c r="D143" s="103"/>
      <c r="E143" s="107">
        <v>1500</v>
      </c>
      <c r="F143" s="105">
        <v>1</v>
      </c>
      <c r="G143" s="106">
        <v>1500</v>
      </c>
      <c r="H143" s="107">
        <f t="shared" si="16"/>
        <v>6495</v>
      </c>
      <c r="I143" s="108">
        <f t="shared" si="17"/>
        <v>12990</v>
      </c>
    </row>
    <row r="144" spans="1:9" ht="18.75" x14ac:dyDescent="0.3">
      <c r="A144" s="90"/>
      <c r="B144" s="90"/>
      <c r="C144" s="91"/>
      <c r="D144" s="92"/>
      <c r="E144" s="93"/>
      <c r="F144" s="94"/>
      <c r="G144" s="94"/>
      <c r="H144" s="98">
        <f>SUM(H136:H143)</f>
        <v>53891.18</v>
      </c>
      <c r="I144" s="93">
        <f>SUM(I136:I143)</f>
        <v>107782.36</v>
      </c>
    </row>
    <row r="145" spans="1:9" x14ac:dyDescent="0.25">
      <c r="A145" s="162"/>
      <c r="B145" s="162"/>
      <c r="C145" s="162"/>
      <c r="D145" s="162"/>
      <c r="E145" s="162"/>
      <c r="F145" s="162"/>
      <c r="G145" s="162"/>
      <c r="H145" s="162"/>
      <c r="I145" s="162"/>
    </row>
    <row r="146" spans="1:9" ht="23.25" x14ac:dyDescent="0.25">
      <c r="A146" s="161" t="s">
        <v>346</v>
      </c>
      <c r="B146" s="161"/>
      <c r="C146" s="161"/>
      <c r="D146" s="161"/>
      <c r="E146" s="161"/>
      <c r="F146" s="161"/>
      <c r="G146" s="161"/>
      <c r="H146" s="161"/>
      <c r="I146" s="161"/>
    </row>
    <row r="147" spans="1:9" ht="75" x14ac:dyDescent="0.25">
      <c r="A147" s="84" t="s">
        <v>225</v>
      </c>
      <c r="B147" s="85" t="s">
        <v>226</v>
      </c>
      <c r="C147" s="85" t="s">
        <v>227</v>
      </c>
      <c r="D147" s="85" t="s">
        <v>228</v>
      </c>
      <c r="E147" s="86" t="s">
        <v>229</v>
      </c>
      <c r="F147" s="86" t="s">
        <v>230</v>
      </c>
      <c r="G147" s="87" t="s">
        <v>231</v>
      </c>
      <c r="H147" s="59" t="s">
        <v>232</v>
      </c>
      <c r="I147" s="115" t="s">
        <v>233</v>
      </c>
    </row>
    <row r="148" spans="1:9" ht="18.75" x14ac:dyDescent="0.3">
      <c r="A148" s="89">
        <v>60</v>
      </c>
      <c r="B148" s="90" t="s">
        <v>10</v>
      </c>
      <c r="C148" s="91" t="s">
        <v>347</v>
      </c>
      <c r="D148" s="92" t="s">
        <v>348</v>
      </c>
      <c r="E148" s="93">
        <v>830</v>
      </c>
      <c r="F148" s="94">
        <v>1</v>
      </c>
      <c r="G148" s="95">
        <v>830</v>
      </c>
      <c r="H148" s="93">
        <f>G148*4.33</f>
        <v>3593.9</v>
      </c>
      <c r="I148" s="96">
        <f>H148*2</f>
        <v>7187.8</v>
      </c>
    </row>
    <row r="149" spans="1:9" ht="37.5" x14ac:dyDescent="0.3">
      <c r="A149" s="100">
        <v>28</v>
      </c>
      <c r="B149" s="101" t="s">
        <v>349</v>
      </c>
      <c r="C149" s="102" t="s">
        <v>350</v>
      </c>
      <c r="D149" s="103"/>
      <c r="E149" s="107">
        <v>830</v>
      </c>
      <c r="F149" s="105">
        <v>1</v>
      </c>
      <c r="G149" s="106">
        <v>2490</v>
      </c>
      <c r="H149" s="107">
        <f t="shared" ref="H149:H160" si="18">G149*4.33</f>
        <v>10781.7</v>
      </c>
      <c r="I149" s="108">
        <f t="shared" ref="I149:I193" si="19">H149*2</f>
        <v>21563.4</v>
      </c>
    </row>
    <row r="150" spans="1:9" ht="18.75" x14ac:dyDescent="0.3">
      <c r="A150" s="90"/>
      <c r="B150" s="90"/>
      <c r="C150" s="91"/>
      <c r="D150" s="92"/>
      <c r="E150" s="93"/>
      <c r="F150" s="94"/>
      <c r="G150" s="94"/>
      <c r="H150" s="98">
        <f>SUM(H148:H149)</f>
        <v>14375.6</v>
      </c>
      <c r="I150" s="97">
        <f t="shared" si="19"/>
        <v>28751.200000000001</v>
      </c>
    </row>
    <row r="151" spans="1:9" ht="18.75" x14ac:dyDescent="0.25">
      <c r="A151" s="164"/>
      <c r="B151" s="164"/>
      <c r="C151" s="164"/>
      <c r="D151" s="164"/>
      <c r="E151" s="164"/>
      <c r="F151" s="164"/>
      <c r="G151" s="164"/>
      <c r="H151" s="164"/>
      <c r="I151" s="164"/>
    </row>
    <row r="152" spans="1:9" x14ac:dyDescent="0.25">
      <c r="A152" s="162"/>
      <c r="B152" s="162"/>
      <c r="C152" s="162"/>
      <c r="D152" s="162"/>
      <c r="E152" s="162"/>
      <c r="F152" s="162"/>
      <c r="G152" s="162"/>
      <c r="H152" s="162"/>
      <c r="I152" s="162"/>
    </row>
    <row r="153" spans="1:9" ht="23.25" x14ac:dyDescent="0.25">
      <c r="A153" s="161" t="s">
        <v>351</v>
      </c>
      <c r="B153" s="161"/>
      <c r="C153" s="161"/>
      <c r="D153" s="161"/>
      <c r="E153" s="161"/>
      <c r="F153" s="161"/>
      <c r="G153" s="161"/>
      <c r="H153" s="161"/>
      <c r="I153" s="161"/>
    </row>
    <row r="154" spans="1:9" ht="75" x14ac:dyDescent="0.25">
      <c r="A154" s="84" t="s">
        <v>225</v>
      </c>
      <c r="B154" s="85" t="s">
        <v>226</v>
      </c>
      <c r="C154" s="85" t="s">
        <v>227</v>
      </c>
      <c r="D154" s="85" t="s">
        <v>228</v>
      </c>
      <c r="E154" s="86" t="s">
        <v>229</v>
      </c>
      <c r="F154" s="86" t="s">
        <v>230</v>
      </c>
      <c r="G154" s="87" t="s">
        <v>231</v>
      </c>
      <c r="H154" s="59" t="s">
        <v>232</v>
      </c>
      <c r="I154" s="115" t="s">
        <v>233</v>
      </c>
    </row>
    <row r="155" spans="1:9" ht="18.75" x14ac:dyDescent="0.3">
      <c r="A155" s="89"/>
      <c r="B155" s="90" t="s">
        <v>10</v>
      </c>
      <c r="C155" s="91" t="s">
        <v>352</v>
      </c>
      <c r="D155" s="92" t="s">
        <v>170</v>
      </c>
      <c r="E155" s="93">
        <v>180</v>
      </c>
      <c r="F155" s="94">
        <v>1</v>
      </c>
      <c r="G155" s="95">
        <v>180</v>
      </c>
      <c r="H155" s="93">
        <f t="shared" si="18"/>
        <v>779.4</v>
      </c>
      <c r="I155" s="96">
        <f t="shared" si="19"/>
        <v>1558.8</v>
      </c>
    </row>
    <row r="156" spans="1:9" ht="18.75" x14ac:dyDescent="0.3">
      <c r="A156" s="89"/>
      <c r="B156" s="90" t="s">
        <v>10</v>
      </c>
      <c r="C156" s="91" t="s">
        <v>353</v>
      </c>
      <c r="D156" s="92" t="s">
        <v>170</v>
      </c>
      <c r="E156" s="93">
        <v>80</v>
      </c>
      <c r="F156" s="94">
        <v>1</v>
      </c>
      <c r="G156" s="95">
        <v>80</v>
      </c>
      <c r="H156" s="93">
        <f t="shared" si="18"/>
        <v>346.4</v>
      </c>
      <c r="I156" s="96">
        <f t="shared" si="19"/>
        <v>692.8</v>
      </c>
    </row>
    <row r="157" spans="1:9" ht="18.75" x14ac:dyDescent="0.3">
      <c r="A157" s="89"/>
      <c r="B157" s="90" t="s">
        <v>10</v>
      </c>
      <c r="C157" s="91" t="s">
        <v>354</v>
      </c>
      <c r="D157" s="92"/>
      <c r="E157" s="93">
        <v>242</v>
      </c>
      <c r="F157" s="94">
        <v>1</v>
      </c>
      <c r="G157" s="95">
        <v>242</v>
      </c>
      <c r="H157" s="93">
        <f t="shared" si="18"/>
        <v>1047.8600000000001</v>
      </c>
      <c r="I157" s="96">
        <f t="shared" si="19"/>
        <v>2095.7200000000003</v>
      </c>
    </row>
    <row r="158" spans="1:9" ht="18.75" x14ac:dyDescent="0.3">
      <c r="A158" s="89"/>
      <c r="B158" s="90" t="s">
        <v>247</v>
      </c>
      <c r="C158" s="91" t="s">
        <v>355</v>
      </c>
      <c r="D158" s="92"/>
      <c r="E158" s="93">
        <v>4200</v>
      </c>
      <c r="F158" s="94">
        <v>1</v>
      </c>
      <c r="G158" s="95">
        <v>4200</v>
      </c>
      <c r="H158" s="93">
        <f t="shared" si="18"/>
        <v>18186</v>
      </c>
      <c r="I158" s="96">
        <f t="shared" si="19"/>
        <v>36372</v>
      </c>
    </row>
    <row r="159" spans="1:9" ht="18.75" x14ac:dyDescent="0.3">
      <c r="A159" s="89"/>
      <c r="B159" s="90" t="s">
        <v>10</v>
      </c>
      <c r="C159" s="91" t="s">
        <v>356</v>
      </c>
      <c r="D159" s="92"/>
      <c r="E159" s="93">
        <v>420</v>
      </c>
      <c r="F159" s="94">
        <v>1</v>
      </c>
      <c r="G159" s="95">
        <v>420</v>
      </c>
      <c r="H159" s="93">
        <f t="shared" si="18"/>
        <v>1818.6000000000001</v>
      </c>
      <c r="I159" s="96">
        <f t="shared" si="19"/>
        <v>3637.2000000000003</v>
      </c>
    </row>
    <row r="160" spans="1:9" ht="18.75" x14ac:dyDescent="0.3">
      <c r="A160" s="89"/>
      <c r="B160" s="90" t="s">
        <v>10</v>
      </c>
      <c r="C160" s="91" t="s">
        <v>357</v>
      </c>
      <c r="D160" s="92"/>
      <c r="E160" s="93">
        <v>175</v>
      </c>
      <c r="F160" s="94">
        <v>1</v>
      </c>
      <c r="G160" s="95">
        <v>175</v>
      </c>
      <c r="H160" s="93">
        <f t="shared" si="18"/>
        <v>757.75</v>
      </c>
      <c r="I160" s="96">
        <f t="shared" si="19"/>
        <v>1515.5</v>
      </c>
    </row>
    <row r="161" spans="1:9" ht="18.75" x14ac:dyDescent="0.3">
      <c r="A161" s="90"/>
      <c r="B161" s="90"/>
      <c r="C161" s="91"/>
      <c r="D161" s="92"/>
      <c r="E161" s="93"/>
      <c r="F161" s="94"/>
      <c r="G161" s="94"/>
      <c r="H161" s="98">
        <f>SUM(H155:H160)</f>
        <v>22936.01</v>
      </c>
      <c r="I161" s="93">
        <f t="shared" si="19"/>
        <v>45872.02</v>
      </c>
    </row>
    <row r="162" spans="1:9" x14ac:dyDescent="0.25">
      <c r="A162" s="162"/>
      <c r="B162" s="162"/>
      <c r="C162" s="162"/>
      <c r="D162" s="162"/>
      <c r="E162" s="162"/>
      <c r="F162" s="162"/>
      <c r="G162" s="162"/>
      <c r="H162" s="162"/>
      <c r="I162" s="162"/>
    </row>
    <row r="163" spans="1:9" ht="23.25" x14ac:dyDescent="0.25">
      <c r="A163" s="161" t="s">
        <v>358</v>
      </c>
      <c r="B163" s="161"/>
      <c r="C163" s="161"/>
      <c r="D163" s="161"/>
      <c r="E163" s="161"/>
      <c r="F163" s="161"/>
      <c r="G163" s="161"/>
      <c r="H163" s="161"/>
      <c r="I163" s="161"/>
    </row>
    <row r="164" spans="1:9" ht="45" x14ac:dyDescent="0.25">
      <c r="A164" s="84" t="s">
        <v>225</v>
      </c>
      <c r="B164" s="85" t="s">
        <v>226</v>
      </c>
      <c r="C164" s="85" t="s">
        <v>227</v>
      </c>
      <c r="D164" s="85" t="s">
        <v>228</v>
      </c>
      <c r="E164" s="86" t="s">
        <v>229</v>
      </c>
      <c r="F164" s="86" t="s">
        <v>230</v>
      </c>
      <c r="G164" s="87" t="s">
        <v>231</v>
      </c>
      <c r="H164" s="118" t="s">
        <v>359</v>
      </c>
      <c r="I164" s="88" t="s">
        <v>233</v>
      </c>
    </row>
    <row r="165" spans="1:9" ht="18.75" x14ac:dyDescent="0.3">
      <c r="A165" s="89"/>
      <c r="B165" s="90" t="s">
        <v>10</v>
      </c>
      <c r="C165" s="91" t="s">
        <v>360</v>
      </c>
      <c r="D165" s="92" t="s">
        <v>361</v>
      </c>
      <c r="E165" s="93">
        <v>350</v>
      </c>
      <c r="F165" s="94">
        <v>1</v>
      </c>
      <c r="G165" s="93">
        <v>350</v>
      </c>
      <c r="H165" s="93">
        <f t="shared" ref="H165:H187" si="20">G165*4.33</f>
        <v>1515.5</v>
      </c>
      <c r="I165" s="96">
        <f t="shared" ref="I165:I188" si="21">H165*2</f>
        <v>3031</v>
      </c>
    </row>
    <row r="166" spans="1:9" ht="18.75" x14ac:dyDescent="0.3">
      <c r="A166" s="89"/>
      <c r="B166" s="90" t="s">
        <v>10</v>
      </c>
      <c r="C166" s="91" t="s">
        <v>362</v>
      </c>
      <c r="D166" s="92" t="s">
        <v>361</v>
      </c>
      <c r="E166" s="93">
        <v>1600</v>
      </c>
      <c r="F166" s="94">
        <v>1</v>
      </c>
      <c r="G166" s="93">
        <v>1600</v>
      </c>
      <c r="H166" s="93">
        <f t="shared" si="20"/>
        <v>6928</v>
      </c>
      <c r="I166" s="96">
        <f t="shared" si="21"/>
        <v>13856</v>
      </c>
    </row>
    <row r="167" spans="1:9" ht="18.75" x14ac:dyDescent="0.3">
      <c r="A167" s="89"/>
      <c r="B167" s="90" t="s">
        <v>10</v>
      </c>
      <c r="C167" s="91" t="s">
        <v>363</v>
      </c>
      <c r="D167" s="92" t="s">
        <v>361</v>
      </c>
      <c r="E167" s="93">
        <v>860</v>
      </c>
      <c r="F167" s="94">
        <v>1</v>
      </c>
      <c r="G167" s="93">
        <v>860</v>
      </c>
      <c r="H167" s="93">
        <f t="shared" si="20"/>
        <v>3723.8</v>
      </c>
      <c r="I167" s="96">
        <f t="shared" si="21"/>
        <v>7447.6</v>
      </c>
    </row>
    <row r="168" spans="1:9" ht="18.75" x14ac:dyDescent="0.3">
      <c r="A168" s="89"/>
      <c r="B168" s="90" t="s">
        <v>10</v>
      </c>
      <c r="C168" s="117" t="s">
        <v>364</v>
      </c>
      <c r="D168" s="92" t="s">
        <v>361</v>
      </c>
      <c r="E168" s="93">
        <v>90</v>
      </c>
      <c r="F168" s="94">
        <v>1</v>
      </c>
      <c r="G168" s="93">
        <v>90</v>
      </c>
      <c r="H168" s="93">
        <f t="shared" si="20"/>
        <v>389.7</v>
      </c>
      <c r="I168" s="96">
        <f t="shared" si="21"/>
        <v>779.4</v>
      </c>
    </row>
    <row r="169" spans="1:9" ht="18.75" x14ac:dyDescent="0.3">
      <c r="A169" s="89"/>
      <c r="B169" s="90" t="s">
        <v>10</v>
      </c>
      <c r="C169" s="91" t="s">
        <v>365</v>
      </c>
      <c r="D169" s="92" t="s">
        <v>361</v>
      </c>
      <c r="E169" s="93">
        <v>220</v>
      </c>
      <c r="F169" s="94">
        <v>1</v>
      </c>
      <c r="G169" s="93">
        <v>220</v>
      </c>
      <c r="H169" s="93">
        <f t="shared" si="20"/>
        <v>952.6</v>
      </c>
      <c r="I169" s="96">
        <f t="shared" si="21"/>
        <v>1905.2</v>
      </c>
    </row>
    <row r="170" spans="1:9" ht="18.75" x14ac:dyDescent="0.3">
      <c r="A170" s="89"/>
      <c r="B170" s="90" t="s">
        <v>10</v>
      </c>
      <c r="C170" s="91" t="s">
        <v>366</v>
      </c>
      <c r="D170" s="92" t="s">
        <v>361</v>
      </c>
      <c r="E170" s="93">
        <v>250</v>
      </c>
      <c r="F170" s="94">
        <v>1</v>
      </c>
      <c r="G170" s="93">
        <v>250</v>
      </c>
      <c r="H170" s="93">
        <f t="shared" si="20"/>
        <v>1082.5</v>
      </c>
      <c r="I170" s="96">
        <f t="shared" si="21"/>
        <v>2165</v>
      </c>
    </row>
    <row r="171" spans="1:9" ht="18.75" x14ac:dyDescent="0.3">
      <c r="A171" s="89"/>
      <c r="B171" s="90" t="s">
        <v>10</v>
      </c>
      <c r="C171" s="117" t="s">
        <v>2</v>
      </c>
      <c r="D171" s="92" t="s">
        <v>361</v>
      </c>
      <c r="E171" s="93">
        <v>230</v>
      </c>
      <c r="F171" s="94">
        <v>1</v>
      </c>
      <c r="G171" s="93">
        <v>230</v>
      </c>
      <c r="H171" s="93">
        <f t="shared" si="20"/>
        <v>995.9</v>
      </c>
      <c r="I171" s="96">
        <f t="shared" si="21"/>
        <v>1991.8</v>
      </c>
    </row>
    <row r="172" spans="1:9" ht="18.75" x14ac:dyDescent="0.3">
      <c r="A172" s="89"/>
      <c r="B172" s="90" t="s">
        <v>247</v>
      </c>
      <c r="C172" s="117" t="s">
        <v>367</v>
      </c>
      <c r="D172" s="92" t="s">
        <v>361</v>
      </c>
      <c r="E172" s="93">
        <v>280</v>
      </c>
      <c r="F172" s="94">
        <v>1</v>
      </c>
      <c r="G172" s="93">
        <v>280</v>
      </c>
      <c r="H172" s="93">
        <f t="shared" si="20"/>
        <v>1212.4000000000001</v>
      </c>
      <c r="I172" s="96">
        <f t="shared" si="21"/>
        <v>2424.8000000000002</v>
      </c>
    </row>
    <row r="173" spans="1:9" ht="18.75" x14ac:dyDescent="0.3">
      <c r="A173" s="89"/>
      <c r="B173" s="90" t="s">
        <v>10</v>
      </c>
      <c r="C173" s="91" t="s">
        <v>368</v>
      </c>
      <c r="D173" s="92" t="s">
        <v>361</v>
      </c>
      <c r="E173" s="93">
        <v>360</v>
      </c>
      <c r="F173" s="94">
        <v>1</v>
      </c>
      <c r="G173" s="93">
        <v>360</v>
      </c>
      <c r="H173" s="93">
        <f t="shared" si="20"/>
        <v>1558.8</v>
      </c>
      <c r="I173" s="96">
        <f t="shared" si="21"/>
        <v>3117.6</v>
      </c>
    </row>
    <row r="174" spans="1:9" ht="18.75" x14ac:dyDescent="0.3">
      <c r="A174" s="89"/>
      <c r="B174" s="90" t="s">
        <v>10</v>
      </c>
      <c r="C174" s="91" t="s">
        <v>369</v>
      </c>
      <c r="D174" s="92" t="s">
        <v>361</v>
      </c>
      <c r="E174" s="93">
        <v>350</v>
      </c>
      <c r="F174" s="94">
        <v>1</v>
      </c>
      <c r="G174" s="93">
        <v>350</v>
      </c>
      <c r="H174" s="93">
        <f t="shared" si="20"/>
        <v>1515.5</v>
      </c>
      <c r="I174" s="96">
        <f t="shared" si="21"/>
        <v>3031</v>
      </c>
    </row>
    <row r="175" spans="1:9" ht="18.75" x14ac:dyDescent="0.3">
      <c r="A175" s="89"/>
      <c r="B175" s="90" t="s">
        <v>10</v>
      </c>
      <c r="C175" s="91" t="s">
        <v>370</v>
      </c>
      <c r="D175" s="92" t="s">
        <v>361</v>
      </c>
      <c r="E175" s="93">
        <v>1000</v>
      </c>
      <c r="F175" s="94">
        <v>1</v>
      </c>
      <c r="G175" s="93">
        <v>1000</v>
      </c>
      <c r="H175" s="93">
        <f t="shared" si="20"/>
        <v>4330</v>
      </c>
      <c r="I175" s="96">
        <f t="shared" si="21"/>
        <v>8660</v>
      </c>
    </row>
    <row r="176" spans="1:9" ht="18.75" x14ac:dyDescent="0.3">
      <c r="A176" s="89"/>
      <c r="B176" s="90" t="s">
        <v>10</v>
      </c>
      <c r="C176" s="91" t="s">
        <v>371</v>
      </c>
      <c r="D176" s="92" t="s">
        <v>361</v>
      </c>
      <c r="E176" s="93">
        <v>900</v>
      </c>
      <c r="F176" s="94">
        <v>1</v>
      </c>
      <c r="G176" s="93">
        <v>900</v>
      </c>
      <c r="H176" s="93">
        <f t="shared" si="20"/>
        <v>3897</v>
      </c>
      <c r="I176" s="96">
        <f t="shared" si="21"/>
        <v>7794</v>
      </c>
    </row>
    <row r="177" spans="1:9" ht="18.75" x14ac:dyDescent="0.3">
      <c r="A177" s="89"/>
      <c r="B177" s="90" t="s">
        <v>10</v>
      </c>
      <c r="C177" s="91" t="s">
        <v>372</v>
      </c>
      <c r="D177" s="92" t="s">
        <v>361</v>
      </c>
      <c r="E177" s="93">
        <v>540</v>
      </c>
      <c r="F177" s="94">
        <v>1</v>
      </c>
      <c r="G177" s="93">
        <v>540</v>
      </c>
      <c r="H177" s="93">
        <f t="shared" si="20"/>
        <v>2338.1999999999998</v>
      </c>
      <c r="I177" s="96">
        <f t="shared" si="21"/>
        <v>4676.3999999999996</v>
      </c>
    </row>
    <row r="178" spans="1:9" ht="18.75" x14ac:dyDescent="0.3">
      <c r="A178" s="89"/>
      <c r="B178" s="90" t="s">
        <v>247</v>
      </c>
      <c r="C178" s="91" t="s">
        <v>373</v>
      </c>
      <c r="D178" s="92" t="s">
        <v>361</v>
      </c>
      <c r="E178" s="93">
        <v>3500</v>
      </c>
      <c r="F178" s="94">
        <v>1</v>
      </c>
      <c r="G178" s="93">
        <v>3500</v>
      </c>
      <c r="H178" s="93">
        <f t="shared" si="20"/>
        <v>15155</v>
      </c>
      <c r="I178" s="96">
        <f t="shared" si="21"/>
        <v>30310</v>
      </c>
    </row>
    <row r="179" spans="1:9" ht="18.75" x14ac:dyDescent="0.3">
      <c r="A179" s="89"/>
      <c r="B179" s="90" t="s">
        <v>10</v>
      </c>
      <c r="C179" s="91" t="s">
        <v>374</v>
      </c>
      <c r="D179" s="92" t="s">
        <v>361</v>
      </c>
      <c r="E179" s="93">
        <v>1000</v>
      </c>
      <c r="F179" s="94">
        <v>1</v>
      </c>
      <c r="G179" s="93">
        <v>1000</v>
      </c>
      <c r="H179" s="93">
        <f t="shared" si="20"/>
        <v>4330</v>
      </c>
      <c r="I179" s="96">
        <f t="shared" si="21"/>
        <v>8660</v>
      </c>
    </row>
    <row r="180" spans="1:9" ht="18.75" x14ac:dyDescent="0.3">
      <c r="A180" s="89"/>
      <c r="B180" s="90" t="s">
        <v>10</v>
      </c>
      <c r="C180" s="91" t="s">
        <v>375</v>
      </c>
      <c r="D180" s="92" t="s">
        <v>361</v>
      </c>
      <c r="E180" s="93">
        <v>700</v>
      </c>
      <c r="F180" s="94">
        <v>1</v>
      </c>
      <c r="G180" s="93">
        <v>700</v>
      </c>
      <c r="H180" s="93">
        <f t="shared" si="20"/>
        <v>3031</v>
      </c>
      <c r="I180" s="96">
        <f t="shared" si="21"/>
        <v>6062</v>
      </c>
    </row>
    <row r="181" spans="1:9" ht="18.75" x14ac:dyDescent="0.3">
      <c r="A181" s="89"/>
      <c r="B181" s="90" t="s">
        <v>10</v>
      </c>
      <c r="C181" s="91" t="s">
        <v>376</v>
      </c>
      <c r="D181" s="92" t="s">
        <v>361</v>
      </c>
      <c r="E181" s="93">
        <v>200</v>
      </c>
      <c r="F181" s="94">
        <v>1</v>
      </c>
      <c r="G181" s="93">
        <v>200</v>
      </c>
      <c r="H181" s="93">
        <f t="shared" si="20"/>
        <v>866</v>
      </c>
      <c r="I181" s="96">
        <f t="shared" si="21"/>
        <v>1732</v>
      </c>
    </row>
    <row r="182" spans="1:9" ht="18.75" x14ac:dyDescent="0.3">
      <c r="A182" s="89"/>
      <c r="B182" s="90" t="s">
        <v>10</v>
      </c>
      <c r="C182" s="91" t="s">
        <v>377</v>
      </c>
      <c r="D182" s="92" t="s">
        <v>361</v>
      </c>
      <c r="E182" s="93">
        <v>120</v>
      </c>
      <c r="F182" s="94">
        <v>1</v>
      </c>
      <c r="G182" s="93">
        <v>120</v>
      </c>
      <c r="H182" s="93">
        <f t="shared" si="20"/>
        <v>519.6</v>
      </c>
      <c r="I182" s="96">
        <f t="shared" si="21"/>
        <v>1039.2</v>
      </c>
    </row>
    <row r="183" spans="1:9" ht="18.75" x14ac:dyDescent="0.3">
      <c r="A183" s="89"/>
      <c r="B183" s="90" t="s">
        <v>10</v>
      </c>
      <c r="C183" s="91" t="s">
        <v>378</v>
      </c>
      <c r="D183" s="92" t="s">
        <v>361</v>
      </c>
      <c r="E183" s="93">
        <v>1000</v>
      </c>
      <c r="F183" s="94">
        <v>1</v>
      </c>
      <c r="G183" s="93">
        <v>1000</v>
      </c>
      <c r="H183" s="93">
        <f t="shared" si="20"/>
        <v>4330</v>
      </c>
      <c r="I183" s="96">
        <f t="shared" si="21"/>
        <v>8660</v>
      </c>
    </row>
    <row r="184" spans="1:9" ht="18.75" x14ac:dyDescent="0.3">
      <c r="A184" s="89"/>
      <c r="B184" s="90" t="s">
        <v>10</v>
      </c>
      <c r="C184" s="91" t="s">
        <v>379</v>
      </c>
      <c r="D184" s="92" t="s">
        <v>361</v>
      </c>
      <c r="E184" s="93">
        <v>87</v>
      </c>
      <c r="F184" s="94">
        <v>1</v>
      </c>
      <c r="G184" s="93">
        <v>87</v>
      </c>
      <c r="H184" s="93">
        <f t="shared" si="20"/>
        <v>376.71</v>
      </c>
      <c r="I184" s="96">
        <f t="shared" si="21"/>
        <v>753.42</v>
      </c>
    </row>
    <row r="185" spans="1:9" ht="18.75" x14ac:dyDescent="0.3">
      <c r="A185" s="89"/>
      <c r="B185" s="90" t="s">
        <v>10</v>
      </c>
      <c r="C185" s="91" t="s">
        <v>380</v>
      </c>
      <c r="D185" s="92" t="s">
        <v>361</v>
      </c>
      <c r="E185" s="93">
        <v>87</v>
      </c>
      <c r="F185" s="94">
        <v>1</v>
      </c>
      <c r="G185" s="93">
        <v>87</v>
      </c>
      <c r="H185" s="93">
        <f t="shared" si="20"/>
        <v>376.71</v>
      </c>
      <c r="I185" s="96">
        <f t="shared" si="21"/>
        <v>753.42</v>
      </c>
    </row>
    <row r="186" spans="1:9" ht="18.75" x14ac:dyDescent="0.3">
      <c r="A186" s="89"/>
      <c r="B186" s="90" t="s">
        <v>10</v>
      </c>
      <c r="C186" s="91" t="s">
        <v>381</v>
      </c>
      <c r="D186" s="92" t="s">
        <v>361</v>
      </c>
      <c r="E186" s="93">
        <v>87</v>
      </c>
      <c r="F186" s="94">
        <v>1</v>
      </c>
      <c r="G186" s="93">
        <v>87</v>
      </c>
      <c r="H186" s="93">
        <f t="shared" si="20"/>
        <v>376.71</v>
      </c>
      <c r="I186" s="96">
        <f t="shared" si="21"/>
        <v>753.42</v>
      </c>
    </row>
    <row r="187" spans="1:9" ht="18.75" x14ac:dyDescent="0.3">
      <c r="A187" s="100"/>
      <c r="B187" s="101" t="s">
        <v>247</v>
      </c>
      <c r="C187" s="102" t="s">
        <v>382</v>
      </c>
      <c r="D187" s="103" t="s">
        <v>361</v>
      </c>
      <c r="E187" s="107">
        <v>600</v>
      </c>
      <c r="F187" s="105">
        <v>1</v>
      </c>
      <c r="G187" s="107">
        <v>600</v>
      </c>
      <c r="H187" s="107">
        <f t="shared" si="20"/>
        <v>2598</v>
      </c>
      <c r="I187" s="108">
        <f t="shared" si="21"/>
        <v>5196</v>
      </c>
    </row>
    <row r="188" spans="1:9" ht="18.75" x14ac:dyDescent="0.3">
      <c r="A188" s="90"/>
      <c r="B188" s="90"/>
      <c r="C188" s="91"/>
      <c r="D188" s="92"/>
      <c r="E188" s="93"/>
      <c r="F188" s="94"/>
      <c r="G188" s="94"/>
      <c r="H188" s="119">
        <f>SUM(H165:H187)</f>
        <v>62399.63</v>
      </c>
      <c r="I188" s="93">
        <f t="shared" si="21"/>
        <v>124799.26</v>
      </c>
    </row>
    <row r="189" spans="1:9" x14ac:dyDescent="0.25">
      <c r="A189" s="162"/>
      <c r="B189" s="162"/>
      <c r="C189" s="162"/>
      <c r="D189" s="162"/>
      <c r="E189" s="162"/>
      <c r="F189" s="162"/>
      <c r="G189" s="162"/>
      <c r="H189" s="162"/>
      <c r="I189" s="162"/>
    </row>
    <row r="190" spans="1:9" ht="23.25" x14ac:dyDescent="0.25">
      <c r="A190" s="161" t="s">
        <v>383</v>
      </c>
      <c r="B190" s="161"/>
      <c r="C190" s="161"/>
      <c r="D190" s="161"/>
      <c r="E190" s="161"/>
      <c r="F190" s="161"/>
      <c r="G190" s="161"/>
      <c r="H190" s="161"/>
      <c r="I190" s="161"/>
    </row>
    <row r="191" spans="1:9" ht="45" x14ac:dyDescent="0.25">
      <c r="A191" s="84" t="s">
        <v>225</v>
      </c>
      <c r="B191" s="85" t="s">
        <v>226</v>
      </c>
      <c r="C191" s="85" t="s">
        <v>227</v>
      </c>
      <c r="D191" s="85" t="s">
        <v>228</v>
      </c>
      <c r="E191" s="86" t="s">
        <v>229</v>
      </c>
      <c r="F191" s="86" t="s">
        <v>230</v>
      </c>
      <c r="G191" s="87" t="s">
        <v>231</v>
      </c>
      <c r="H191" s="118" t="s">
        <v>359</v>
      </c>
      <c r="I191" s="115" t="s">
        <v>233</v>
      </c>
    </row>
    <row r="192" spans="1:9" ht="18.75" x14ac:dyDescent="0.3">
      <c r="A192" s="120"/>
      <c r="B192" s="121" t="s">
        <v>12</v>
      </c>
      <c r="C192" s="122" t="s">
        <v>384</v>
      </c>
      <c r="D192" s="123"/>
      <c r="E192" s="93">
        <v>830</v>
      </c>
      <c r="F192" s="94">
        <v>1</v>
      </c>
      <c r="G192" s="93">
        <v>830</v>
      </c>
      <c r="H192" s="93">
        <f t="shared" ref="H192" si="22">G192*4.33</f>
        <v>3593.9</v>
      </c>
      <c r="I192" s="96">
        <f t="shared" ref="I192" si="23">H192*2</f>
        <v>7187.8</v>
      </c>
    </row>
    <row r="193" spans="1:9" ht="18.75" x14ac:dyDescent="0.3">
      <c r="A193" s="90"/>
      <c r="B193" s="90"/>
      <c r="C193" s="91"/>
      <c r="D193" s="92"/>
      <c r="E193" s="93"/>
      <c r="F193" s="94"/>
      <c r="G193" s="94"/>
      <c r="H193" s="98">
        <f>SUM(H192:H192)</f>
        <v>3593.9</v>
      </c>
      <c r="I193" s="97">
        <f t="shared" si="19"/>
        <v>7187.8</v>
      </c>
    </row>
    <row r="194" spans="1:9" ht="18.75" x14ac:dyDescent="0.25">
      <c r="A194" s="163"/>
      <c r="B194" s="164"/>
      <c r="C194" s="164"/>
      <c r="D194" s="164"/>
      <c r="E194" s="164"/>
      <c r="F194" s="164"/>
      <c r="G194" s="164"/>
      <c r="H194" s="164"/>
      <c r="I194" s="164"/>
    </row>
    <row r="195" spans="1:9" x14ac:dyDescent="0.25">
      <c r="E195" s="124"/>
      <c r="F195" s="124"/>
      <c r="G195" s="124"/>
      <c r="H195" s="124"/>
      <c r="I195" s="124"/>
    </row>
    <row r="196" spans="1:9" ht="15.75" thickBot="1" x14ac:dyDescent="0.3">
      <c r="E196" s="124"/>
      <c r="F196" s="124"/>
      <c r="G196" s="124"/>
      <c r="H196" s="124"/>
      <c r="I196" s="124"/>
    </row>
    <row r="197" spans="1:9" ht="24" thickTop="1" x14ac:dyDescent="0.25">
      <c r="A197" s="155" t="s">
        <v>385</v>
      </c>
      <c r="B197" s="156"/>
      <c r="C197" s="156"/>
      <c r="D197" s="156"/>
      <c r="E197" s="156"/>
      <c r="F197" s="156"/>
      <c r="G197" s="156"/>
      <c r="H197" s="156"/>
      <c r="I197" s="157"/>
    </row>
    <row r="198" spans="1:9" ht="45" x14ac:dyDescent="0.25">
      <c r="A198" s="84" t="s">
        <v>225</v>
      </c>
      <c r="B198" s="85" t="s">
        <v>226</v>
      </c>
      <c r="C198" s="85" t="s">
        <v>227</v>
      </c>
      <c r="D198" s="85" t="s">
        <v>228</v>
      </c>
      <c r="E198" s="86" t="s">
        <v>229</v>
      </c>
      <c r="F198" s="86" t="s">
        <v>230</v>
      </c>
      <c r="G198" s="87" t="s">
        <v>231</v>
      </c>
      <c r="H198" s="118" t="s">
        <v>359</v>
      </c>
      <c r="I198" s="88" t="s">
        <v>233</v>
      </c>
    </row>
    <row r="199" spans="1:9" ht="18.75" x14ac:dyDescent="0.25">
      <c r="A199" s="120"/>
      <c r="B199" s="121" t="s">
        <v>386</v>
      </c>
      <c r="C199" s="122" t="s">
        <v>387</v>
      </c>
      <c r="D199" s="123"/>
      <c r="E199" s="125">
        <v>35</v>
      </c>
      <c r="F199" s="125">
        <v>1</v>
      </c>
      <c r="G199" s="126">
        <v>35</v>
      </c>
      <c r="H199" s="94">
        <v>151.6</v>
      </c>
      <c r="I199" s="127">
        <v>260</v>
      </c>
    </row>
    <row r="200" spans="1:9" ht="18.75" x14ac:dyDescent="0.3">
      <c r="A200" s="89"/>
      <c r="B200" s="90" t="s">
        <v>10</v>
      </c>
      <c r="C200" s="91" t="s">
        <v>388</v>
      </c>
      <c r="D200" s="92" t="s">
        <v>389</v>
      </c>
      <c r="E200" s="93">
        <v>1800</v>
      </c>
      <c r="F200" s="94">
        <v>1</v>
      </c>
      <c r="G200" s="95">
        <v>1800</v>
      </c>
      <c r="H200" s="93">
        <f t="shared" ref="H200:H204" si="24">G200*4.33</f>
        <v>7794</v>
      </c>
      <c r="I200" s="96">
        <f t="shared" ref="I200:I205" si="25">H200*2</f>
        <v>15588</v>
      </c>
    </row>
    <row r="201" spans="1:9" ht="18.75" x14ac:dyDescent="0.3">
      <c r="A201" s="89"/>
      <c r="B201" s="90" t="s">
        <v>247</v>
      </c>
      <c r="C201" s="91" t="s">
        <v>390</v>
      </c>
      <c r="D201" s="92"/>
      <c r="E201" s="93">
        <v>200</v>
      </c>
      <c r="F201" s="94">
        <v>1</v>
      </c>
      <c r="G201" s="95">
        <v>200</v>
      </c>
      <c r="H201" s="93">
        <f t="shared" si="24"/>
        <v>866</v>
      </c>
      <c r="I201" s="96">
        <f t="shared" si="25"/>
        <v>1732</v>
      </c>
    </row>
    <row r="202" spans="1:9" ht="18.75" x14ac:dyDescent="0.3">
      <c r="A202" s="89"/>
      <c r="B202" s="90" t="s">
        <v>10</v>
      </c>
      <c r="C202" s="91" t="s">
        <v>391</v>
      </c>
      <c r="D202" s="92"/>
      <c r="E202" s="93">
        <v>850</v>
      </c>
      <c r="F202" s="94">
        <v>1</v>
      </c>
      <c r="G202" s="95">
        <v>850</v>
      </c>
      <c r="H202" s="93">
        <f t="shared" si="24"/>
        <v>3680.5</v>
      </c>
      <c r="I202" s="96">
        <f t="shared" si="25"/>
        <v>7361</v>
      </c>
    </row>
    <row r="203" spans="1:9" ht="18.75" x14ac:dyDescent="0.3">
      <c r="A203" s="89"/>
      <c r="B203" s="90" t="s">
        <v>392</v>
      </c>
      <c r="C203" s="91" t="s">
        <v>393</v>
      </c>
      <c r="D203" s="92"/>
      <c r="E203" s="93">
        <v>900</v>
      </c>
      <c r="F203" s="94">
        <v>1</v>
      </c>
      <c r="G203" s="95">
        <v>900</v>
      </c>
      <c r="H203" s="93">
        <f t="shared" si="24"/>
        <v>3897</v>
      </c>
      <c r="I203" s="96">
        <f t="shared" si="25"/>
        <v>7794</v>
      </c>
    </row>
    <row r="204" spans="1:9" ht="18.75" x14ac:dyDescent="0.3">
      <c r="A204" s="89"/>
      <c r="B204" s="90" t="s">
        <v>247</v>
      </c>
      <c r="C204" s="91" t="s">
        <v>394</v>
      </c>
      <c r="D204" s="92"/>
      <c r="E204" s="93">
        <v>190</v>
      </c>
      <c r="F204" s="94">
        <v>1</v>
      </c>
      <c r="G204" s="95">
        <v>190</v>
      </c>
      <c r="H204" s="93">
        <f t="shared" si="24"/>
        <v>822.7</v>
      </c>
      <c r="I204" s="96">
        <f t="shared" si="25"/>
        <v>1645.4</v>
      </c>
    </row>
    <row r="205" spans="1:9" ht="18.75" x14ac:dyDescent="0.3">
      <c r="A205" s="89"/>
      <c r="B205" s="90"/>
      <c r="C205" s="91"/>
      <c r="D205" s="92"/>
      <c r="E205" s="93"/>
      <c r="F205" s="94"/>
      <c r="G205" s="95"/>
      <c r="H205" s="98">
        <f>SUM(H199:H204)</f>
        <v>17211.8</v>
      </c>
      <c r="I205" s="116">
        <f t="shared" si="25"/>
        <v>34423.599999999999</v>
      </c>
    </row>
    <row r="206" spans="1:9" ht="26.25" x14ac:dyDescent="0.25">
      <c r="A206" s="158" t="s">
        <v>395</v>
      </c>
      <c r="B206" s="159"/>
      <c r="C206" s="159"/>
      <c r="D206" s="159"/>
      <c r="E206" s="159"/>
      <c r="F206" s="159"/>
      <c r="G206" s="159"/>
      <c r="H206" s="159"/>
      <c r="I206" s="160"/>
    </row>
  </sheetData>
  <mergeCells count="32">
    <mergeCell ref="A83:I83"/>
    <mergeCell ref="A1:I1"/>
    <mergeCell ref="A2:I2"/>
    <mergeCell ref="A3:I3"/>
    <mergeCell ref="A45:I45"/>
    <mergeCell ref="A46:I46"/>
    <mergeCell ref="A55:I55"/>
    <mergeCell ref="A56:I56"/>
    <mergeCell ref="A65:I65"/>
    <mergeCell ref="A66:I66"/>
    <mergeCell ref="A73:I73"/>
    <mergeCell ref="A74:I74"/>
    <mergeCell ref="A152:I152"/>
    <mergeCell ref="A84:I84"/>
    <mergeCell ref="A92:I92"/>
    <mergeCell ref="A93:I93"/>
    <mergeCell ref="A110:I110"/>
    <mergeCell ref="A115:I115"/>
    <mergeCell ref="A116:I116"/>
    <mergeCell ref="A133:I133"/>
    <mergeCell ref="A134:I134"/>
    <mergeCell ref="A145:I145"/>
    <mergeCell ref="A146:I146"/>
    <mergeCell ref="A151:I151"/>
    <mergeCell ref="A197:I197"/>
    <mergeCell ref="A206:I206"/>
    <mergeCell ref="A153:I153"/>
    <mergeCell ref="A162:I162"/>
    <mergeCell ref="A163:I163"/>
    <mergeCell ref="A189:I189"/>
    <mergeCell ref="A190:I190"/>
    <mergeCell ref="A194:I194"/>
  </mergeCells>
  <pageMargins left="0.511811024" right="0.511811024" top="0.78740157499999996" bottom="0.78740157499999996" header="0.31496062000000002" footer="0.31496062000000002"/>
  <pageSetup paperSize="9" scale="55" fitToHeight="0" orientation="portrait" r:id="rId1"/>
  <rowBreaks count="3" manualBreakCount="3">
    <brk id="55" max="16383" man="1"/>
    <brk id="109" max="16383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CAPA</vt:lpstr>
      <vt:lpstr>Diária</vt:lpstr>
      <vt:lpstr>Domingo</vt:lpstr>
      <vt:lpstr>3x por semana</vt:lpstr>
      <vt:lpstr>25%</vt:lpstr>
      <vt:lpstr>Diária!Area_de_impressao</vt:lpstr>
      <vt:lpstr>Domingo!Area_de_impressao</vt:lpstr>
      <vt:lpstr>'3x por semana'!Titulos_de_impressao</vt:lpstr>
      <vt:lpstr>Diária!Titulos_de_impressao</vt:lpstr>
      <vt:lpstr>Domingo!Titulos_de_impressao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Gomide Monteiro</dc:creator>
  <cp:lastModifiedBy>Eveline Araujo Roza</cp:lastModifiedBy>
  <cp:lastPrinted>2023-06-27T13:33:49Z</cp:lastPrinted>
  <dcterms:created xsi:type="dcterms:W3CDTF">2012-09-05T16:02:59Z</dcterms:created>
  <dcterms:modified xsi:type="dcterms:W3CDTF">2023-06-27T13:39:32Z</dcterms:modified>
</cp:coreProperties>
</file>