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2565" windowWidth="15480" windowHeight="2145" activeTab="0"/>
  </bookViews>
  <sheets>
    <sheet name="CRONOGRAMA" sheetId="1" r:id="rId1"/>
    <sheet name="Plan1" sheetId="2" r:id="rId2"/>
  </sheets>
  <definedNames>
    <definedName name="_xlnm.Print_Area" localSheetId="0">'CRONOGRAMA'!$A$1:$R$46</definedName>
    <definedName name="BDI">#REF!</definedName>
    <definedName name="MEM_A">#REF!</definedName>
    <definedName name="MEN_B">#REF!</definedName>
    <definedName name="ORÇ_A">#REF!</definedName>
    <definedName name="ORÇ_B">#REF!</definedName>
    <definedName name="ORÇ_D">#REF!</definedName>
  </definedNames>
  <calcPr fullCalcOnLoad="1"/>
</workbook>
</file>

<file path=xl/sharedStrings.xml><?xml version="1.0" encoding="utf-8"?>
<sst xmlns="http://schemas.openxmlformats.org/spreadsheetml/2006/main" count="98" uniqueCount="54">
  <si>
    <t>ITEM</t>
  </si>
  <si>
    <t>%</t>
  </si>
  <si>
    <t>Prefeitura Municipal de Barra Mansa</t>
  </si>
  <si>
    <t xml:space="preserve">Secretaria Municipal de Planejamento Urbano </t>
  </si>
  <si>
    <t>Estado do Rio de Janeiro</t>
  </si>
  <si>
    <t>SERVIÇOS PRELIMINARES</t>
  </si>
  <si>
    <t>TRABALHOS EM TERRA</t>
  </si>
  <si>
    <t>PINTURA</t>
  </si>
  <si>
    <t>SERVIÇOS COMPLEMENTARES</t>
  </si>
  <si>
    <t>TOTAL</t>
  </si>
  <si>
    <t>Projeto :</t>
  </si>
  <si>
    <t xml:space="preserve">Levant. Quant. : </t>
  </si>
  <si>
    <t>Orçamento :</t>
  </si>
  <si>
    <t>Aprovação :</t>
  </si>
  <si>
    <t>INSTALAÇÕES ELÉTRICAS</t>
  </si>
  <si>
    <t>Engº Eros dos Santos</t>
  </si>
  <si>
    <t>Orç. Nº</t>
  </si>
  <si>
    <t>Data</t>
  </si>
  <si>
    <t>Rev. Nº</t>
  </si>
  <si>
    <t>Obra : IMPLANTAÇÃO DE PRAÇA ESPORTIVA,  NO BAIRRO GETÚLIO VARGAS - BARRA MANSA - RJ - TÊNIS DE MESA E IMPLANTAÇÃO DE PRAÇA</t>
  </si>
  <si>
    <t>Arqª  Germana Kelmer de Abreu  (CAU  198443-8)</t>
  </si>
  <si>
    <t>PAISAGISMO</t>
  </si>
  <si>
    <t>PAVIMENTAÇÃO</t>
  </si>
  <si>
    <t>ARRANCAMENTO  E  DEMOLIÇÃO</t>
  </si>
  <si>
    <t xml:space="preserve">EQUIPAMENTOS </t>
  </si>
  <si>
    <t>DIVERSOS</t>
  </si>
  <si>
    <t>REVESTIMENTO</t>
  </si>
  <si>
    <t>CANTEIROS (Bancos, Mesas, Jardineira, Rampa, Ponto de Ônibus), ESCADA</t>
  </si>
  <si>
    <t>PISO DE CONCRETO ARMADO</t>
  </si>
  <si>
    <t>Encargos Sociais  - SINAPI :  90,79%  (HORA)    -   51,52%  (MÊS)</t>
  </si>
  <si>
    <t>Local : Esquina da Av. Presidente Kennedy com a Rua José Fagundes Pinto - Lote 02 - Bairro Getúlio Vargas - Barra Mansa-RJ</t>
  </si>
  <si>
    <t>Engº João Vitor da Silva Ramos (CREA 2018106463)</t>
  </si>
  <si>
    <t>002/2019</t>
  </si>
  <si>
    <t>CONTRATO DE REPASSE Nº 843673 - SINCOV / PROPOSTA Nº 025160 - 2017 -  MINISTÉRIO DO ESPORTE</t>
  </si>
  <si>
    <t>CRONOGRAMA  FÍSICO-FINANCEIRO</t>
  </si>
  <si>
    <t>SERVIÇO</t>
  </si>
  <si>
    <t xml:space="preserve">Desembolso </t>
  </si>
  <si>
    <t>Físico</t>
  </si>
  <si>
    <t>1º Mês</t>
  </si>
  <si>
    <t>2º Mês</t>
  </si>
  <si>
    <t>3º Mês</t>
  </si>
  <si>
    <t>4º Mês</t>
  </si>
  <si>
    <t>5º Mês</t>
  </si>
  <si>
    <t>6º Mês</t>
  </si>
  <si>
    <t>Financeiro</t>
  </si>
  <si>
    <t>Financ.</t>
  </si>
  <si>
    <t>R$</t>
  </si>
  <si>
    <t>TOTAL POR MÊS</t>
  </si>
  <si>
    <t>TOTAL  ACUMULADO</t>
  </si>
  <si>
    <t>Fonte Oficial dos Preços :  SINAPI /EMOP -  RJ  - COM Desoneração  - Jun/2018</t>
  </si>
  <si>
    <t>06</t>
  </si>
  <si>
    <t xml:space="preserve">Atualização data base : </t>
  </si>
  <si>
    <t>Engº Patrick Suckow</t>
  </si>
  <si>
    <t>07/10/2021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</si>
</sst>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9" fillId="0" borderId="10" xfId="48" applyNumberFormat="1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9" fontId="39" fillId="0" borderId="12" xfId="51" applyNumberFormat="1" applyFont="1" applyFill="1" applyBorder="1" applyAlignment="1">
      <alignment horizontal="left" vertical="center"/>
      <protection/>
    </xf>
    <xf numFmtId="49" fontId="2" fillId="0" borderId="13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9" fontId="39" fillId="0" borderId="0" xfId="51" applyNumberFormat="1" applyFont="1" applyFill="1" applyBorder="1" applyAlignment="1">
      <alignment horizontal="left" vertical="center"/>
      <protection/>
    </xf>
    <xf numFmtId="49" fontId="2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9" fillId="0" borderId="12" xfId="48" applyNumberFormat="1" applyFont="1" applyFill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0" fontId="39" fillId="0" borderId="10" xfId="51" applyNumberFormat="1" applyFont="1" applyFill="1" applyBorder="1" applyAlignment="1">
      <alignment horizontal="center" vertical="center" wrapText="1"/>
      <protection/>
    </xf>
    <xf numFmtId="170" fontId="2" fillId="0" borderId="10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/>
    </xf>
    <xf numFmtId="170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0" xfId="48" applyFont="1">
      <alignment/>
      <protection/>
    </xf>
    <xf numFmtId="0" fontId="40" fillId="0" borderId="17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0" fillId="0" borderId="18" xfId="0" applyFont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0" fontId="2" fillId="0" borderId="17" xfId="0" applyNumberFormat="1" applyFont="1" applyBorder="1" applyAlignment="1">
      <alignment horizontal="right" wrapText="1"/>
    </xf>
    <xf numFmtId="43" fontId="2" fillId="0" borderId="17" xfId="0" applyNumberFormat="1" applyFont="1" applyFill="1" applyBorder="1" applyAlignment="1">
      <alignment horizontal="right" wrapText="1"/>
    </xf>
    <xf numFmtId="10" fontId="2" fillId="0" borderId="17" xfId="0" applyNumberFormat="1" applyFont="1" applyBorder="1" applyAlignment="1">
      <alignment horizontal="right" vertical="center" wrapText="1"/>
    </xf>
    <xf numFmtId="10" fontId="2" fillId="0" borderId="18" xfId="0" applyNumberFormat="1" applyFont="1" applyBorder="1" applyAlignment="1">
      <alignment horizontal="right" wrapText="1"/>
    </xf>
    <xf numFmtId="43" fontId="2" fillId="0" borderId="18" xfId="0" applyNumberFormat="1" applyFont="1" applyFill="1" applyBorder="1" applyAlignment="1">
      <alignment horizontal="right" wrapText="1"/>
    </xf>
    <xf numFmtId="10" fontId="2" fillId="0" borderId="18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Border="1" applyAlignment="1">
      <alignment/>
    </xf>
    <xf numFmtId="10" fontId="2" fillId="0" borderId="18" xfId="0" applyNumberFormat="1" applyFont="1" applyBorder="1" applyAlignment="1">
      <alignment horizontal="right" vertical="center"/>
    </xf>
    <xf numFmtId="4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10" fontId="2" fillId="0" borderId="17" xfId="0" applyNumberFormat="1" applyFont="1" applyBorder="1" applyAlignment="1">
      <alignment horizontal="right"/>
    </xf>
    <xf numFmtId="10" fontId="2" fillId="0" borderId="18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/>
    </xf>
    <xf numFmtId="10" fontId="2" fillId="0" borderId="17" xfId="0" applyNumberFormat="1" applyFont="1" applyBorder="1" applyAlignment="1">
      <alignment horizontal="right" vertical="center"/>
    </xf>
    <xf numFmtId="43" fontId="2" fillId="0" borderId="18" xfId="0" applyNumberFormat="1" applyFont="1" applyBorder="1" applyAlignment="1">
      <alignment horizontal="left" vertical="center"/>
    </xf>
    <xf numFmtId="10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0" applyNumberFormat="1" applyFont="1" applyBorder="1" applyAlignment="1">
      <alignment horizontal="right" vertical="center"/>
    </xf>
    <xf numFmtId="43" fontId="2" fillId="0" borderId="19" xfId="0" applyNumberFormat="1" applyFont="1" applyBorder="1" applyAlignment="1">
      <alignment horizontal="left" vertical="center"/>
    </xf>
    <xf numFmtId="43" fontId="2" fillId="0" borderId="17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43" fontId="39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4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43" fontId="2" fillId="0" borderId="18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17" xfId="0" applyNumberFormat="1" applyFont="1" applyBorder="1" applyAlignment="1">
      <alignment horizontal="right" vertical="center" wrapText="1"/>
    </xf>
    <xf numFmtId="43" fontId="2" fillId="0" borderId="18" xfId="0" applyNumberFormat="1" applyFont="1" applyBorder="1" applyAlignment="1">
      <alignment horizontal="right" vertical="center" wrapText="1"/>
    </xf>
    <xf numFmtId="4" fontId="39" fillId="0" borderId="10" xfId="48" applyNumberFormat="1" applyFont="1" applyFill="1" applyBorder="1" applyAlignment="1">
      <alignment horizontal="left" vertical="center" wrapText="1" readingOrder="1"/>
      <protection/>
    </xf>
    <xf numFmtId="0" fontId="2" fillId="0" borderId="10" xfId="0" applyFont="1" applyFill="1" applyBorder="1" applyAlignment="1">
      <alignment horizontal="left"/>
    </xf>
    <xf numFmtId="43" fontId="2" fillId="0" borderId="18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right" vertical="center" wrapText="1"/>
    </xf>
    <xf numFmtId="10" fontId="2" fillId="0" borderId="11" xfId="0" applyNumberFormat="1" applyFont="1" applyBorder="1" applyAlignment="1">
      <alignment horizontal="right" vertical="center" wrapText="1"/>
    </xf>
    <xf numFmtId="43" fontId="2" fillId="0" borderId="16" xfId="0" applyNumberFormat="1" applyFont="1" applyBorder="1" applyAlignment="1">
      <alignment horizontal="center" vertical="center" wrapText="1"/>
    </xf>
    <xf numFmtId="43" fontId="2" fillId="0" borderId="21" xfId="0" applyNumberFormat="1" applyFont="1" applyBorder="1" applyAlignment="1">
      <alignment horizontal="center" vertical="center" wrapText="1"/>
    </xf>
    <xf numFmtId="43" fontId="2" fillId="0" borderId="20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right" vertical="center" wrapText="1"/>
    </xf>
    <xf numFmtId="10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4" fontId="39" fillId="0" borderId="22" xfId="48" applyNumberFormat="1" applyFont="1" applyFill="1" applyBorder="1" applyAlignment="1">
      <alignment horizontal="left" vertical="center" wrapText="1"/>
      <protection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" fontId="39" fillId="0" borderId="10" xfId="51" applyNumberFormat="1" applyFont="1" applyFill="1" applyBorder="1" applyAlignment="1">
      <alignment horizontal="left" vertical="center" wrapText="1" readingOrder="1"/>
      <protection/>
    </xf>
    <xf numFmtId="0" fontId="2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left" vertical="center" wrapText="1"/>
    </xf>
    <xf numFmtId="0" fontId="3" fillId="0" borderId="22" xfId="51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40" fillId="0" borderId="11" xfId="51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49" fontId="40" fillId="0" borderId="14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3" xfId="48"/>
    <cellStyle name="Normal 3" xfId="49"/>
    <cellStyle name="Normal 4" xfId="50"/>
    <cellStyle name="Normal_P_Getulio Vargas 2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0</xdr:rowOff>
    </xdr:from>
    <xdr:to>
      <xdr:col>2</xdr:col>
      <xdr:colOff>1647825</xdr:colOff>
      <xdr:row>7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895350"/>
          <a:ext cx="1657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</xdr:row>
      <xdr:rowOff>66675</xdr:rowOff>
    </xdr:from>
    <xdr:to>
      <xdr:col>6</xdr:col>
      <xdr:colOff>752475</xdr:colOff>
      <xdr:row>14</xdr:row>
      <xdr:rowOff>114300</xdr:rowOff>
    </xdr:to>
    <xdr:sp>
      <xdr:nvSpPr>
        <xdr:cNvPr id="2" name="Retângulo 2"/>
        <xdr:cNvSpPr>
          <a:spLocks/>
        </xdr:cNvSpPr>
      </xdr:nvSpPr>
      <xdr:spPr>
        <a:xfrm>
          <a:off x="4419600" y="4619625"/>
          <a:ext cx="154305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47625</xdr:rowOff>
    </xdr:from>
    <xdr:to>
      <xdr:col>6</xdr:col>
      <xdr:colOff>742950</xdr:colOff>
      <xdr:row>16</xdr:row>
      <xdr:rowOff>95250</xdr:rowOff>
    </xdr:to>
    <xdr:sp>
      <xdr:nvSpPr>
        <xdr:cNvPr id="3" name="Retângulo 3"/>
        <xdr:cNvSpPr>
          <a:spLocks/>
        </xdr:cNvSpPr>
      </xdr:nvSpPr>
      <xdr:spPr>
        <a:xfrm>
          <a:off x="4448175" y="4981575"/>
          <a:ext cx="150495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133350</xdr:rowOff>
    </xdr:from>
    <xdr:to>
      <xdr:col>12</xdr:col>
      <xdr:colOff>666750</xdr:colOff>
      <xdr:row>20</xdr:row>
      <xdr:rowOff>180975</xdr:rowOff>
    </xdr:to>
    <xdr:sp>
      <xdr:nvSpPr>
        <xdr:cNvPr id="4" name="Retângulo 5"/>
        <xdr:cNvSpPr>
          <a:spLocks/>
        </xdr:cNvSpPr>
      </xdr:nvSpPr>
      <xdr:spPr>
        <a:xfrm>
          <a:off x="6038850" y="5829300"/>
          <a:ext cx="49815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47625</xdr:rowOff>
    </xdr:from>
    <xdr:to>
      <xdr:col>14</xdr:col>
      <xdr:colOff>676275</xdr:colOff>
      <xdr:row>22</xdr:row>
      <xdr:rowOff>104775</xdr:rowOff>
    </xdr:to>
    <xdr:sp>
      <xdr:nvSpPr>
        <xdr:cNvPr id="5" name="Retângulo 6"/>
        <xdr:cNvSpPr>
          <a:spLocks/>
        </xdr:cNvSpPr>
      </xdr:nvSpPr>
      <xdr:spPr>
        <a:xfrm>
          <a:off x="11182350" y="6410325"/>
          <a:ext cx="1485900" cy="57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76200</xdr:rowOff>
    </xdr:from>
    <xdr:to>
      <xdr:col>9</xdr:col>
      <xdr:colOff>19050</xdr:colOff>
      <xdr:row>24</xdr:row>
      <xdr:rowOff>123825</xdr:rowOff>
    </xdr:to>
    <xdr:sp>
      <xdr:nvSpPr>
        <xdr:cNvPr id="6" name="Retângulo 8"/>
        <xdr:cNvSpPr>
          <a:spLocks/>
        </xdr:cNvSpPr>
      </xdr:nvSpPr>
      <xdr:spPr>
        <a:xfrm>
          <a:off x="6019800" y="6819900"/>
          <a:ext cx="15906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57150</xdr:rowOff>
    </xdr:from>
    <xdr:to>
      <xdr:col>13</xdr:col>
      <xdr:colOff>0</xdr:colOff>
      <xdr:row>26</xdr:row>
      <xdr:rowOff>104775</xdr:rowOff>
    </xdr:to>
    <xdr:sp>
      <xdr:nvSpPr>
        <xdr:cNvPr id="7" name="Retângulo 9"/>
        <xdr:cNvSpPr>
          <a:spLocks/>
        </xdr:cNvSpPr>
      </xdr:nvSpPr>
      <xdr:spPr>
        <a:xfrm>
          <a:off x="7591425" y="7181850"/>
          <a:ext cx="3581400" cy="47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66675</xdr:rowOff>
    </xdr:from>
    <xdr:to>
      <xdr:col>16</xdr:col>
      <xdr:colOff>647700</xdr:colOff>
      <xdr:row>30</xdr:row>
      <xdr:rowOff>114300</xdr:rowOff>
    </xdr:to>
    <xdr:sp>
      <xdr:nvSpPr>
        <xdr:cNvPr id="8" name="Retângulo 11"/>
        <xdr:cNvSpPr>
          <a:spLocks/>
        </xdr:cNvSpPr>
      </xdr:nvSpPr>
      <xdr:spPr>
        <a:xfrm>
          <a:off x="12877800" y="7924800"/>
          <a:ext cx="12858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32</xdr:row>
      <xdr:rowOff>85725</xdr:rowOff>
    </xdr:from>
    <xdr:to>
      <xdr:col>17</xdr:col>
      <xdr:colOff>19050</xdr:colOff>
      <xdr:row>32</xdr:row>
      <xdr:rowOff>133350</xdr:rowOff>
    </xdr:to>
    <xdr:sp>
      <xdr:nvSpPr>
        <xdr:cNvPr id="9" name="Retângulo 12"/>
        <xdr:cNvSpPr>
          <a:spLocks/>
        </xdr:cNvSpPr>
      </xdr:nvSpPr>
      <xdr:spPr>
        <a:xfrm>
          <a:off x="12820650" y="8324850"/>
          <a:ext cx="169545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34</xdr:row>
      <xdr:rowOff>66675</xdr:rowOff>
    </xdr:from>
    <xdr:to>
      <xdr:col>15</xdr:col>
      <xdr:colOff>0</xdr:colOff>
      <xdr:row>34</xdr:row>
      <xdr:rowOff>114300</xdr:rowOff>
    </xdr:to>
    <xdr:sp>
      <xdr:nvSpPr>
        <xdr:cNvPr id="10" name="Retângulo 13"/>
        <xdr:cNvSpPr>
          <a:spLocks/>
        </xdr:cNvSpPr>
      </xdr:nvSpPr>
      <xdr:spPr>
        <a:xfrm>
          <a:off x="11182350" y="8686800"/>
          <a:ext cx="16287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</xdr:row>
      <xdr:rowOff>85725</xdr:rowOff>
    </xdr:from>
    <xdr:to>
      <xdr:col>17</xdr:col>
      <xdr:colOff>28575</xdr:colOff>
      <xdr:row>36</xdr:row>
      <xdr:rowOff>133350</xdr:rowOff>
    </xdr:to>
    <xdr:sp>
      <xdr:nvSpPr>
        <xdr:cNvPr id="11" name="Retângulo 14"/>
        <xdr:cNvSpPr>
          <a:spLocks/>
        </xdr:cNvSpPr>
      </xdr:nvSpPr>
      <xdr:spPr>
        <a:xfrm>
          <a:off x="12858750" y="9086850"/>
          <a:ext cx="16668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38</xdr:row>
      <xdr:rowOff>57150</xdr:rowOff>
    </xdr:from>
    <xdr:to>
      <xdr:col>16</xdr:col>
      <xdr:colOff>676275</xdr:colOff>
      <xdr:row>38</xdr:row>
      <xdr:rowOff>104775</xdr:rowOff>
    </xdr:to>
    <xdr:sp>
      <xdr:nvSpPr>
        <xdr:cNvPr id="12" name="Retângulo 15"/>
        <xdr:cNvSpPr>
          <a:spLocks/>
        </xdr:cNvSpPr>
      </xdr:nvSpPr>
      <xdr:spPr>
        <a:xfrm>
          <a:off x="4438650" y="9439275"/>
          <a:ext cx="975360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38100</xdr:rowOff>
    </xdr:from>
    <xdr:to>
      <xdr:col>6</xdr:col>
      <xdr:colOff>752475</xdr:colOff>
      <xdr:row>18</xdr:row>
      <xdr:rowOff>123825</xdr:rowOff>
    </xdr:to>
    <xdr:sp>
      <xdr:nvSpPr>
        <xdr:cNvPr id="13" name="Retângulo 16"/>
        <xdr:cNvSpPr>
          <a:spLocks/>
        </xdr:cNvSpPr>
      </xdr:nvSpPr>
      <xdr:spPr>
        <a:xfrm>
          <a:off x="4457700" y="5353050"/>
          <a:ext cx="1504950" cy="857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24</xdr:row>
      <xdr:rowOff>66675</xdr:rowOff>
    </xdr:from>
    <xdr:to>
      <xdr:col>12</xdr:col>
      <xdr:colOff>638175</xdr:colOff>
      <xdr:row>24</xdr:row>
      <xdr:rowOff>114300</xdr:rowOff>
    </xdr:to>
    <xdr:sp>
      <xdr:nvSpPr>
        <xdr:cNvPr id="14" name="Retângulo 18"/>
        <xdr:cNvSpPr>
          <a:spLocks/>
        </xdr:cNvSpPr>
      </xdr:nvSpPr>
      <xdr:spPr>
        <a:xfrm>
          <a:off x="9153525" y="6810375"/>
          <a:ext cx="183832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76200</xdr:rowOff>
    </xdr:from>
    <xdr:to>
      <xdr:col>17</xdr:col>
      <xdr:colOff>66675</xdr:colOff>
      <xdr:row>24</xdr:row>
      <xdr:rowOff>123825</xdr:rowOff>
    </xdr:to>
    <xdr:sp>
      <xdr:nvSpPr>
        <xdr:cNvPr id="15" name="Retângulo 19"/>
        <xdr:cNvSpPr>
          <a:spLocks/>
        </xdr:cNvSpPr>
      </xdr:nvSpPr>
      <xdr:spPr>
        <a:xfrm>
          <a:off x="12811125" y="6819900"/>
          <a:ext cx="175260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85725</xdr:rowOff>
    </xdr:from>
    <xdr:to>
      <xdr:col>13</xdr:col>
      <xdr:colOff>0</xdr:colOff>
      <xdr:row>28</xdr:row>
      <xdr:rowOff>133350</xdr:rowOff>
    </xdr:to>
    <xdr:sp>
      <xdr:nvSpPr>
        <xdr:cNvPr id="16" name="Retângulo 20"/>
        <xdr:cNvSpPr>
          <a:spLocks/>
        </xdr:cNvSpPr>
      </xdr:nvSpPr>
      <xdr:spPr>
        <a:xfrm>
          <a:off x="7591425" y="7591425"/>
          <a:ext cx="3581400" cy="47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0"/>
  <sheetViews>
    <sheetView tabSelected="1" view="pageBreakPreview" zoomScale="60" zoomScalePageLayoutView="0" workbookViewId="0" topLeftCell="A16">
      <selection activeCell="R23" sqref="R23:R24"/>
    </sheetView>
  </sheetViews>
  <sheetFormatPr defaultColWidth="9.140625" defaultRowHeight="12.75"/>
  <cols>
    <col min="1" max="2" width="9.140625" style="24" customWidth="1"/>
    <col min="3" max="3" width="29.57421875" style="24" customWidth="1"/>
    <col min="4" max="5" width="9.140625" style="24" customWidth="1"/>
    <col min="6" max="6" width="12.00390625" style="24" customWidth="1"/>
    <col min="7" max="7" width="11.57421875" style="24" bestFit="1" customWidth="1"/>
    <col min="8" max="8" width="11.8515625" style="24" customWidth="1"/>
    <col min="9" max="9" width="12.28125" style="24" bestFit="1" customWidth="1"/>
    <col min="10" max="10" width="12.57421875" style="24" customWidth="1"/>
    <col min="11" max="11" width="16.8515625" style="24" bestFit="1" customWidth="1"/>
    <col min="12" max="12" width="12.00390625" style="24" customWidth="1"/>
    <col min="13" max="13" width="12.28125" style="24" bestFit="1" customWidth="1"/>
    <col min="14" max="14" width="12.28125" style="24" customWidth="1"/>
    <col min="15" max="15" width="12.28125" style="24" bestFit="1" customWidth="1"/>
    <col min="16" max="16" width="10.57421875" style="24" customWidth="1"/>
    <col min="17" max="17" width="14.7109375" style="24" bestFit="1" customWidth="1"/>
    <col min="18" max="18" width="13.421875" style="24" bestFit="1" customWidth="1"/>
    <col min="19" max="19" width="12.28125" style="24" bestFit="1" customWidth="1"/>
    <col min="20" max="20" width="11.8515625" style="24" bestFit="1" customWidth="1"/>
    <col min="21" max="16384" width="9.140625" style="24" customWidth="1"/>
  </cols>
  <sheetData>
    <row r="2" spans="2:14" s="1" customFormat="1" ht="16.5" customHeight="1">
      <c r="B2" s="3"/>
      <c r="C2" s="4"/>
      <c r="D2" s="104" t="s">
        <v>4</v>
      </c>
      <c r="E2" s="105"/>
      <c r="F2" s="105"/>
      <c r="G2" s="105"/>
      <c r="H2" s="105"/>
      <c r="I2" s="105"/>
      <c r="J2" s="5"/>
      <c r="K2" s="6"/>
      <c r="L2" s="2" t="s">
        <v>16</v>
      </c>
      <c r="M2" s="7" t="s">
        <v>18</v>
      </c>
      <c r="N2" s="7" t="s">
        <v>17</v>
      </c>
    </row>
    <row r="3" spans="2:14" s="1" customFormat="1" ht="16.5" customHeight="1">
      <c r="B3" s="8"/>
      <c r="C3" s="9"/>
      <c r="D3" s="106" t="s">
        <v>2</v>
      </c>
      <c r="E3" s="107"/>
      <c r="F3" s="107"/>
      <c r="G3" s="108"/>
      <c r="H3" s="107"/>
      <c r="I3" s="108"/>
      <c r="J3" s="10"/>
      <c r="K3" s="11"/>
      <c r="L3" s="2" t="s">
        <v>32</v>
      </c>
      <c r="M3" s="7" t="s">
        <v>50</v>
      </c>
      <c r="N3" s="7" t="s">
        <v>53</v>
      </c>
    </row>
    <row r="4" spans="2:14" s="1" customFormat="1" ht="22.5" customHeight="1">
      <c r="B4" s="8"/>
      <c r="C4" s="9"/>
      <c r="D4" s="106" t="s">
        <v>3</v>
      </c>
      <c r="E4" s="107"/>
      <c r="F4" s="107"/>
      <c r="G4" s="108"/>
      <c r="H4" s="107"/>
      <c r="I4" s="108"/>
      <c r="J4" s="10"/>
      <c r="K4" s="12"/>
      <c r="L4" s="13"/>
      <c r="M4" s="14"/>
      <c r="N4" s="15"/>
    </row>
    <row r="5" spans="2:14" s="1" customFormat="1" ht="54.75" customHeight="1">
      <c r="B5" s="8"/>
      <c r="C5" s="9"/>
      <c r="D5" s="70" t="s">
        <v>33</v>
      </c>
      <c r="E5" s="70"/>
      <c r="F5" s="70"/>
      <c r="G5" s="70"/>
      <c r="H5" s="70"/>
      <c r="I5" s="70"/>
      <c r="J5" s="70"/>
      <c r="K5" s="16" t="s">
        <v>51</v>
      </c>
      <c r="L5" s="94" t="s">
        <v>52</v>
      </c>
      <c r="M5" s="95"/>
      <c r="N5" s="96"/>
    </row>
    <row r="6" spans="2:14" s="1" customFormat="1" ht="55.5" customHeight="1">
      <c r="B6" s="8"/>
      <c r="C6" s="9"/>
      <c r="D6" s="70" t="s">
        <v>19</v>
      </c>
      <c r="E6" s="70"/>
      <c r="F6" s="70"/>
      <c r="G6" s="70"/>
      <c r="H6" s="70"/>
      <c r="I6" s="70"/>
      <c r="J6" s="70"/>
      <c r="K6" s="16" t="s">
        <v>10</v>
      </c>
      <c r="L6" s="94" t="s">
        <v>20</v>
      </c>
      <c r="M6" s="95"/>
      <c r="N6" s="96"/>
    </row>
    <row r="7" spans="2:14" s="1" customFormat="1" ht="37.5" customHeight="1">
      <c r="B7" s="8"/>
      <c r="C7" s="9"/>
      <c r="D7" s="70" t="s">
        <v>30</v>
      </c>
      <c r="E7" s="109"/>
      <c r="F7" s="109"/>
      <c r="G7" s="109"/>
      <c r="H7" s="99"/>
      <c r="I7" s="99"/>
      <c r="J7" s="99"/>
      <c r="K7" s="17" t="s">
        <v>11</v>
      </c>
      <c r="L7" s="94" t="s">
        <v>20</v>
      </c>
      <c r="M7" s="95"/>
      <c r="N7" s="96"/>
    </row>
    <row r="8" spans="2:14" s="1" customFormat="1" ht="35.25" customHeight="1">
      <c r="B8" s="8"/>
      <c r="C8" s="9"/>
      <c r="D8" s="71" t="s">
        <v>49</v>
      </c>
      <c r="E8" s="71"/>
      <c r="F8" s="71"/>
      <c r="G8" s="71"/>
      <c r="H8" s="71"/>
      <c r="I8" s="71"/>
      <c r="J8" s="71"/>
      <c r="K8" s="17" t="s">
        <v>12</v>
      </c>
      <c r="L8" s="94" t="s">
        <v>31</v>
      </c>
      <c r="M8" s="95"/>
      <c r="N8" s="96"/>
    </row>
    <row r="9" spans="2:14" s="1" customFormat="1" ht="34.5" customHeight="1">
      <c r="B9" s="18"/>
      <c r="C9" s="62"/>
      <c r="D9" s="97" t="s">
        <v>29</v>
      </c>
      <c r="E9" s="98"/>
      <c r="F9" s="98"/>
      <c r="G9" s="98"/>
      <c r="H9" s="99"/>
      <c r="I9" s="99"/>
      <c r="J9" s="99"/>
      <c r="K9" s="19" t="s">
        <v>13</v>
      </c>
      <c r="L9" s="100" t="s">
        <v>15</v>
      </c>
      <c r="M9" s="95"/>
      <c r="N9" s="96"/>
    </row>
    <row r="11" spans="2:14" s="20" customFormat="1" ht="15">
      <c r="B11" s="101" t="s">
        <v>34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</row>
    <row r="13" spans="2:18" ht="15">
      <c r="B13" s="92" t="s">
        <v>0</v>
      </c>
      <c r="C13" s="92" t="s">
        <v>35</v>
      </c>
      <c r="D13" s="21" t="s">
        <v>36</v>
      </c>
      <c r="E13" s="22" t="s">
        <v>37</v>
      </c>
      <c r="F13" s="92" t="s">
        <v>38</v>
      </c>
      <c r="G13" s="92"/>
      <c r="H13" s="92" t="s">
        <v>39</v>
      </c>
      <c r="I13" s="92"/>
      <c r="J13" s="92" t="s">
        <v>40</v>
      </c>
      <c r="K13" s="92"/>
      <c r="L13" s="92" t="s">
        <v>41</v>
      </c>
      <c r="M13" s="92"/>
      <c r="N13" s="92" t="s">
        <v>42</v>
      </c>
      <c r="O13" s="92"/>
      <c r="P13" s="92" t="s">
        <v>43</v>
      </c>
      <c r="Q13" s="93"/>
      <c r="R13" s="23" t="s">
        <v>9</v>
      </c>
    </row>
    <row r="14" spans="2:18" ht="15">
      <c r="B14" s="92"/>
      <c r="C14" s="92"/>
      <c r="D14" s="25" t="s">
        <v>44</v>
      </c>
      <c r="E14" s="22" t="s">
        <v>45</v>
      </c>
      <c r="F14" s="26" t="s">
        <v>1</v>
      </c>
      <c r="G14" s="26" t="s">
        <v>46</v>
      </c>
      <c r="H14" s="26" t="s">
        <v>1</v>
      </c>
      <c r="I14" s="26" t="s">
        <v>46</v>
      </c>
      <c r="J14" s="26" t="s">
        <v>1</v>
      </c>
      <c r="K14" s="26" t="s">
        <v>46</v>
      </c>
      <c r="L14" s="26" t="s">
        <v>1</v>
      </c>
      <c r="M14" s="26" t="s">
        <v>46</v>
      </c>
      <c r="N14" s="26" t="s">
        <v>1</v>
      </c>
      <c r="O14" s="26" t="s">
        <v>46</v>
      </c>
      <c r="P14" s="26" t="s">
        <v>1</v>
      </c>
      <c r="Q14" s="26" t="s">
        <v>46</v>
      </c>
      <c r="R14" s="27" t="s">
        <v>46</v>
      </c>
    </row>
    <row r="15" spans="2:20" ht="15">
      <c r="B15" s="86">
        <v>1</v>
      </c>
      <c r="C15" s="90" t="s">
        <v>5</v>
      </c>
      <c r="D15" s="88">
        <f>R15/$R$41</f>
        <v>0.06086233925804535</v>
      </c>
      <c r="E15" s="28" t="s">
        <v>37</v>
      </c>
      <c r="F15" s="29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68">
        <v>28167.09</v>
      </c>
      <c r="S15" s="57">
        <f>G16+I16+K16+M16+O16+Q16</f>
        <v>28167.09</v>
      </c>
      <c r="T15" s="57">
        <v>28167.09</v>
      </c>
    </row>
    <row r="16" spans="2:18" ht="15">
      <c r="B16" s="87"/>
      <c r="C16" s="87"/>
      <c r="D16" s="89"/>
      <c r="E16" s="28" t="s">
        <v>45</v>
      </c>
      <c r="F16" s="32">
        <v>1</v>
      </c>
      <c r="G16" s="33">
        <f>F16*R15</f>
        <v>28167.09</v>
      </c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91"/>
    </row>
    <row r="17" spans="2:20" ht="15">
      <c r="B17" s="86">
        <v>2</v>
      </c>
      <c r="C17" s="86" t="s">
        <v>6</v>
      </c>
      <c r="D17" s="88">
        <f>R17/$R$41</f>
        <v>0.061431505216756804</v>
      </c>
      <c r="E17" s="28" t="s">
        <v>37</v>
      </c>
      <c r="F17" s="64"/>
      <c r="G17" s="3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68">
        <v>28430.5</v>
      </c>
      <c r="S17" s="57">
        <f>G18+I18+K18+M18+O18+Q18</f>
        <v>28430.5</v>
      </c>
      <c r="T17" s="57">
        <v>28430.5</v>
      </c>
    </row>
    <row r="18" spans="2:18" ht="15">
      <c r="B18" s="87"/>
      <c r="C18" s="87"/>
      <c r="D18" s="89"/>
      <c r="E18" s="28" t="s">
        <v>45</v>
      </c>
      <c r="F18" s="32">
        <v>1</v>
      </c>
      <c r="G18" s="33">
        <f>F18*R17</f>
        <v>28430.5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91"/>
    </row>
    <row r="19" spans="2:20" ht="15">
      <c r="B19" s="86">
        <v>3</v>
      </c>
      <c r="C19" s="90" t="s">
        <v>23</v>
      </c>
      <c r="D19" s="88">
        <f>R19/$R$41</f>
        <v>0.013810760886144356</v>
      </c>
      <c r="E19" s="28" t="s">
        <v>37</v>
      </c>
      <c r="F19" s="64"/>
      <c r="G19" s="36"/>
      <c r="H19" s="36"/>
      <c r="I19" s="36"/>
      <c r="J19" s="40"/>
      <c r="K19" s="40"/>
      <c r="L19" s="40"/>
      <c r="M19" s="40"/>
      <c r="N19" s="40"/>
      <c r="O19" s="40"/>
      <c r="P19" s="40"/>
      <c r="Q19" s="40"/>
      <c r="R19" s="68">
        <v>6391.62</v>
      </c>
      <c r="S19" s="57">
        <f>G20+I20+K20+M20+O20+Q20</f>
        <v>6391.62</v>
      </c>
      <c r="T19" s="57">
        <v>28430.5</v>
      </c>
    </row>
    <row r="20" spans="2:18" ht="15">
      <c r="B20" s="87"/>
      <c r="C20" s="87"/>
      <c r="D20" s="89"/>
      <c r="E20" s="28" t="s">
        <v>45</v>
      </c>
      <c r="F20" s="32">
        <v>1</v>
      </c>
      <c r="G20" s="33">
        <f>F20*R19</f>
        <v>6391.62</v>
      </c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91"/>
    </row>
    <row r="21" spans="2:21" ht="25.5" customHeight="1">
      <c r="B21" s="86">
        <v>4</v>
      </c>
      <c r="C21" s="90" t="s">
        <v>27</v>
      </c>
      <c r="D21" s="88">
        <f>R21/$R$41</f>
        <v>0.3037661042300368</v>
      </c>
      <c r="E21" s="28" t="s">
        <v>37</v>
      </c>
      <c r="F21" s="40"/>
      <c r="G21" s="40"/>
      <c r="H21" s="44"/>
      <c r="I21" s="44"/>
      <c r="J21" s="44"/>
      <c r="K21" s="44"/>
      <c r="L21" s="44"/>
      <c r="M21" s="44"/>
      <c r="N21" s="40"/>
      <c r="O21" s="40"/>
      <c r="P21" s="40"/>
      <c r="Q21" s="40"/>
      <c r="R21" s="68">
        <v>140582.95</v>
      </c>
      <c r="S21" s="57">
        <f>G22+I22+K22+M22+O22+Q22</f>
        <v>140582.95</v>
      </c>
      <c r="T21" s="57">
        <v>184118.18</v>
      </c>
      <c r="U21" s="24">
        <v>140582.95</v>
      </c>
    </row>
    <row r="22" spans="2:18" ht="27" customHeight="1">
      <c r="B22" s="87"/>
      <c r="C22" s="87"/>
      <c r="D22" s="89"/>
      <c r="E22" s="28" t="s">
        <v>45</v>
      </c>
      <c r="F22" s="65"/>
      <c r="G22" s="33"/>
      <c r="H22" s="41">
        <v>0.69</v>
      </c>
      <c r="I22" s="42">
        <f>H22*R21</f>
        <v>97002.2355</v>
      </c>
      <c r="J22" s="41">
        <v>0.2057</v>
      </c>
      <c r="K22" s="42">
        <f>J22*R21</f>
        <v>28917.912815000003</v>
      </c>
      <c r="L22" s="41">
        <v>0.1043</v>
      </c>
      <c r="M22" s="42">
        <f>L22*R21</f>
        <v>14662.801685000002</v>
      </c>
      <c r="N22" s="39"/>
      <c r="O22" s="39"/>
      <c r="P22" s="39"/>
      <c r="Q22" s="39"/>
      <c r="R22" s="91"/>
    </row>
    <row r="23" spans="2:21" ht="15">
      <c r="B23" s="86">
        <v>5</v>
      </c>
      <c r="C23" s="86" t="s">
        <v>24</v>
      </c>
      <c r="D23" s="88">
        <f>R23/$R$41</f>
        <v>0.09259086198338076</v>
      </c>
      <c r="E23" s="28" t="s">
        <v>37</v>
      </c>
      <c r="F23" s="45"/>
      <c r="G23" s="45"/>
      <c r="H23" s="45"/>
      <c r="I23" s="45"/>
      <c r="J23" s="45"/>
      <c r="K23" s="45"/>
      <c r="L23" s="36"/>
      <c r="M23" s="36"/>
      <c r="N23" s="36"/>
      <c r="O23" s="36"/>
      <c r="P23" s="45"/>
      <c r="Q23" s="45"/>
      <c r="R23" s="68">
        <v>42851.05</v>
      </c>
      <c r="S23" s="57">
        <f>G24+I24+K24+M24+O24+Q24</f>
        <v>42851.05</v>
      </c>
      <c r="T23" s="57">
        <v>41349.16</v>
      </c>
      <c r="U23" s="24">
        <v>42851.05</v>
      </c>
    </row>
    <row r="24" spans="2:18" ht="15">
      <c r="B24" s="87"/>
      <c r="C24" s="87"/>
      <c r="D24" s="89"/>
      <c r="E24" s="28" t="s">
        <v>45</v>
      </c>
      <c r="F24" s="65"/>
      <c r="G24" s="39"/>
      <c r="H24" s="39"/>
      <c r="I24" s="39"/>
      <c r="J24" s="39"/>
      <c r="K24" s="39"/>
      <c r="L24" s="37"/>
      <c r="M24" s="38"/>
      <c r="N24" s="37">
        <v>1</v>
      </c>
      <c r="O24" s="38">
        <f>N24*R23</f>
        <v>42851.05</v>
      </c>
      <c r="P24" s="39"/>
      <c r="Q24" s="39"/>
      <c r="R24" s="69"/>
    </row>
    <row r="25" spans="2:20" ht="15">
      <c r="B25" s="86">
        <v>7</v>
      </c>
      <c r="C25" s="90" t="s">
        <v>14</v>
      </c>
      <c r="D25" s="88">
        <f>R25/$R$41</f>
        <v>0.14792988651533892</v>
      </c>
      <c r="E25" s="28" t="s">
        <v>37</v>
      </c>
      <c r="F25" s="45"/>
      <c r="G25" s="45"/>
      <c r="H25" s="36"/>
      <c r="I25" s="36"/>
      <c r="J25" s="36"/>
      <c r="K25" s="36"/>
      <c r="L25" s="36"/>
      <c r="M25" s="36"/>
      <c r="N25" s="36"/>
      <c r="O25" s="36"/>
      <c r="P25" s="45"/>
      <c r="Q25" s="45"/>
      <c r="R25" s="68">
        <v>68461.95</v>
      </c>
      <c r="S25" s="57">
        <f>G26+I26+K26+M26+O26+Q26</f>
        <v>68461.94999999998</v>
      </c>
      <c r="T25" s="57">
        <v>68461.95</v>
      </c>
    </row>
    <row r="26" spans="2:18" ht="15">
      <c r="B26" s="87"/>
      <c r="C26" s="87"/>
      <c r="D26" s="89"/>
      <c r="E26" s="28" t="s">
        <v>45</v>
      </c>
      <c r="F26" s="65"/>
      <c r="G26" s="39"/>
      <c r="H26" s="37">
        <v>0.139</v>
      </c>
      <c r="I26" s="38">
        <f>H26*R25</f>
        <v>9516.21105</v>
      </c>
      <c r="J26" s="37"/>
      <c r="K26" s="38"/>
      <c r="L26" s="37">
        <v>0.3152</v>
      </c>
      <c r="M26" s="46">
        <f>L26*R25</f>
        <v>21579.206639999997</v>
      </c>
      <c r="N26" s="37"/>
      <c r="O26" s="38"/>
      <c r="P26" s="65">
        <v>0.5458</v>
      </c>
      <c r="Q26" s="39">
        <f>P26*R25</f>
        <v>37366.532309999995</v>
      </c>
      <c r="R26" s="69"/>
    </row>
    <row r="27" spans="2:20" ht="15">
      <c r="B27" s="86">
        <v>8</v>
      </c>
      <c r="C27" s="86" t="s">
        <v>22</v>
      </c>
      <c r="D27" s="88">
        <f>R27/$R$41</f>
        <v>0.1361363037194534</v>
      </c>
      <c r="E27" s="28" t="s">
        <v>37</v>
      </c>
      <c r="F27" s="47"/>
      <c r="G27" s="47"/>
      <c r="H27" s="47"/>
      <c r="I27" s="47"/>
      <c r="J27" s="47"/>
      <c r="K27" s="47"/>
      <c r="L27" s="48"/>
      <c r="M27" s="48"/>
      <c r="N27" s="48"/>
      <c r="O27" s="48"/>
      <c r="P27" s="48"/>
      <c r="Q27" s="48"/>
      <c r="R27" s="68">
        <v>63003.88</v>
      </c>
      <c r="S27" s="57">
        <f>G28+I28+K28+M28+O28+Q28</f>
        <v>63003.880000000005</v>
      </c>
      <c r="T27" s="57">
        <v>63003.88</v>
      </c>
    </row>
    <row r="28" spans="2:18" ht="15">
      <c r="B28" s="87"/>
      <c r="C28" s="87"/>
      <c r="D28" s="89"/>
      <c r="E28" s="28" t="s">
        <v>45</v>
      </c>
      <c r="F28" s="66"/>
      <c r="G28" s="49"/>
      <c r="H28" s="49"/>
      <c r="I28" s="49"/>
      <c r="J28" s="66">
        <v>0.81</v>
      </c>
      <c r="K28" s="67">
        <f>J28*R27</f>
        <v>51033.1428</v>
      </c>
      <c r="L28" s="47">
        <v>0.19</v>
      </c>
      <c r="M28" s="50">
        <f>L28*R27</f>
        <v>11970.7372</v>
      </c>
      <c r="N28" s="47"/>
      <c r="O28" s="51"/>
      <c r="P28" s="47"/>
      <c r="Q28" s="50"/>
      <c r="R28" s="69"/>
    </row>
    <row r="29" spans="2:20" ht="13.5" customHeight="1">
      <c r="B29" s="86">
        <v>9</v>
      </c>
      <c r="C29" s="90" t="s">
        <v>28</v>
      </c>
      <c r="D29" s="88">
        <f>R29/$R$41</f>
        <v>0.12165194731313626</v>
      </c>
      <c r="E29" s="28" t="s">
        <v>37</v>
      </c>
      <c r="F29" s="45"/>
      <c r="G29" s="45"/>
      <c r="H29" s="45"/>
      <c r="I29" s="45"/>
      <c r="J29" s="45"/>
      <c r="K29" s="45"/>
      <c r="L29" s="45"/>
      <c r="M29" s="45"/>
      <c r="N29" s="36"/>
      <c r="O29" s="36"/>
      <c r="P29" s="45"/>
      <c r="Q29" s="52"/>
      <c r="R29" s="68">
        <v>56300.52</v>
      </c>
      <c r="S29" s="57">
        <f>G30+I30+K30+M30+O30+Q30</f>
        <v>56300.52</v>
      </c>
      <c r="T29" s="57">
        <v>56300.52</v>
      </c>
    </row>
    <row r="30" spans="2:18" ht="14.25" customHeight="1">
      <c r="B30" s="87"/>
      <c r="C30" s="87"/>
      <c r="D30" s="89"/>
      <c r="E30" s="28" t="s">
        <v>45</v>
      </c>
      <c r="F30" s="65"/>
      <c r="G30" s="39"/>
      <c r="H30" s="39"/>
      <c r="I30" s="39"/>
      <c r="J30" s="65">
        <v>0.81</v>
      </c>
      <c r="K30" s="67">
        <f>J30*R29</f>
        <v>45603.4212</v>
      </c>
      <c r="L30" s="65">
        <v>0.19</v>
      </c>
      <c r="M30" s="50">
        <f>L30*R29</f>
        <v>10697.0988</v>
      </c>
      <c r="N30" s="37"/>
      <c r="O30" s="38"/>
      <c r="P30" s="39"/>
      <c r="Q30" s="39"/>
      <c r="R30" s="69"/>
    </row>
    <row r="31" spans="2:20" ht="15">
      <c r="B31" s="86">
        <v>10</v>
      </c>
      <c r="C31" s="90" t="s">
        <v>25</v>
      </c>
      <c r="D31" s="88">
        <f>R31/$R$41</f>
        <v>0.012192135094903524</v>
      </c>
      <c r="E31" s="28" t="s">
        <v>37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36"/>
      <c r="Q31" s="36"/>
      <c r="R31" s="68">
        <v>5642.52</v>
      </c>
      <c r="S31" s="57">
        <f>G32+I32+K32+M32+O32+Q32</f>
        <v>5642.52</v>
      </c>
      <c r="T31" s="57">
        <v>5642.52</v>
      </c>
    </row>
    <row r="32" spans="2:18" ht="15">
      <c r="B32" s="87"/>
      <c r="C32" s="87"/>
      <c r="D32" s="89"/>
      <c r="E32" s="28" t="s">
        <v>45</v>
      </c>
      <c r="F32" s="66"/>
      <c r="G32" s="49"/>
      <c r="H32" s="49"/>
      <c r="I32" s="49"/>
      <c r="J32" s="49"/>
      <c r="K32" s="49"/>
      <c r="L32" s="49"/>
      <c r="M32" s="49"/>
      <c r="N32" s="49"/>
      <c r="O32" s="49"/>
      <c r="P32" s="47">
        <v>1</v>
      </c>
      <c r="Q32" s="50">
        <f>P32*R31</f>
        <v>5642.52</v>
      </c>
      <c r="R32" s="69"/>
    </row>
    <row r="33" spans="2:20" ht="15">
      <c r="B33" s="86">
        <v>11</v>
      </c>
      <c r="C33" s="86" t="s">
        <v>21</v>
      </c>
      <c r="D33" s="88">
        <f>R33/$R$41</f>
        <v>0.01233115843412183</v>
      </c>
      <c r="E33" s="28" t="s">
        <v>37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6"/>
      <c r="Q33" s="36"/>
      <c r="R33" s="68">
        <v>5706.86</v>
      </c>
      <c r="S33" s="57">
        <f>G34+I34+K34+M34+O34+Q34</f>
        <v>5706.86</v>
      </c>
      <c r="T33" s="57">
        <v>5706.86</v>
      </c>
    </row>
    <row r="34" spans="2:18" ht="15">
      <c r="B34" s="87"/>
      <c r="C34" s="87"/>
      <c r="D34" s="89"/>
      <c r="E34" s="28" t="s">
        <v>45</v>
      </c>
      <c r="F34" s="65"/>
      <c r="G34" s="39"/>
      <c r="H34" s="39"/>
      <c r="I34" s="39"/>
      <c r="J34" s="39"/>
      <c r="K34" s="39"/>
      <c r="L34" s="39"/>
      <c r="M34" s="39"/>
      <c r="N34" s="39"/>
      <c r="O34" s="39"/>
      <c r="P34" s="37">
        <v>1</v>
      </c>
      <c r="Q34" s="50">
        <f>P34*R33</f>
        <v>5706.86</v>
      </c>
      <c r="R34" s="69"/>
    </row>
    <row r="35" spans="2:20" ht="15">
      <c r="B35" s="86">
        <v>12</v>
      </c>
      <c r="C35" s="86" t="s">
        <v>26</v>
      </c>
      <c r="D35" s="88">
        <f>R35/$R$41</f>
        <v>0.0034074546976545954</v>
      </c>
      <c r="E35" s="28" t="s">
        <v>37</v>
      </c>
      <c r="F35" s="45"/>
      <c r="G35" s="45"/>
      <c r="H35" s="45"/>
      <c r="I35" s="45"/>
      <c r="J35" s="45"/>
      <c r="K35" s="45"/>
      <c r="L35" s="45"/>
      <c r="M35" s="45"/>
      <c r="N35" s="36"/>
      <c r="O35" s="36"/>
      <c r="P35" s="45"/>
      <c r="Q35" s="45"/>
      <c r="R35" s="68">
        <v>1576.97</v>
      </c>
      <c r="S35" s="57">
        <f>G36+I36+K36+M36+O36+Q36</f>
        <v>1576.97</v>
      </c>
      <c r="T35" s="57">
        <v>1576.97</v>
      </c>
    </row>
    <row r="36" spans="2:18" ht="15">
      <c r="B36" s="87"/>
      <c r="C36" s="87"/>
      <c r="D36" s="89"/>
      <c r="E36" s="28" t="s">
        <v>45</v>
      </c>
      <c r="F36" s="65"/>
      <c r="G36" s="39"/>
      <c r="H36" s="39"/>
      <c r="I36" s="39"/>
      <c r="J36" s="39"/>
      <c r="K36" s="39"/>
      <c r="L36" s="39"/>
      <c r="M36" s="39"/>
      <c r="N36" s="37">
        <v>1</v>
      </c>
      <c r="O36" s="46">
        <f>N36*R35</f>
        <v>1576.97</v>
      </c>
      <c r="P36" s="39"/>
      <c r="Q36" s="39"/>
      <c r="R36" s="69"/>
    </row>
    <row r="37" spans="2:20" ht="15">
      <c r="B37" s="86">
        <v>13</v>
      </c>
      <c r="C37" s="86" t="s">
        <v>7</v>
      </c>
      <c r="D37" s="88">
        <f>R37/$R$41</f>
        <v>0.02923506977603867</v>
      </c>
      <c r="E37" s="28" t="s">
        <v>37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36"/>
      <c r="Q37" s="36"/>
      <c r="R37" s="68">
        <v>13529.99</v>
      </c>
      <c r="S37" s="57">
        <f>G38+I38+K38+M38+O38+Q38</f>
        <v>13529.99</v>
      </c>
      <c r="T37" s="57">
        <v>13529.99</v>
      </c>
    </row>
    <row r="38" spans="2:18" ht="15">
      <c r="B38" s="87"/>
      <c r="C38" s="87"/>
      <c r="D38" s="89"/>
      <c r="E38" s="28" t="s">
        <v>45</v>
      </c>
      <c r="F38" s="66"/>
      <c r="G38" s="49"/>
      <c r="H38" s="49"/>
      <c r="I38" s="49"/>
      <c r="J38" s="49"/>
      <c r="K38" s="49"/>
      <c r="L38" s="49"/>
      <c r="M38" s="49"/>
      <c r="N38" s="49"/>
      <c r="O38" s="49"/>
      <c r="P38" s="47">
        <v>1</v>
      </c>
      <c r="Q38" s="51">
        <f>P38*R37</f>
        <v>13529.99</v>
      </c>
      <c r="R38" s="69"/>
    </row>
    <row r="39" spans="2:20" ht="15">
      <c r="B39" s="86">
        <v>14</v>
      </c>
      <c r="C39" s="86" t="s">
        <v>8</v>
      </c>
      <c r="D39" s="88">
        <f>R39/$R$41</f>
        <v>0.00465447287498861</v>
      </c>
      <c r="E39" s="28" t="s">
        <v>37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36"/>
      <c r="Q39" s="36"/>
      <c r="R39" s="68">
        <v>2154.09</v>
      </c>
      <c r="S39" s="57">
        <f>G40+I40+K40+M40+O40+Q40</f>
        <v>2154.09</v>
      </c>
      <c r="T39" s="57">
        <v>2154.09</v>
      </c>
    </row>
    <row r="40" spans="2:18" ht="15">
      <c r="B40" s="87"/>
      <c r="C40" s="87"/>
      <c r="D40" s="89"/>
      <c r="E40" s="28" t="s">
        <v>45</v>
      </c>
      <c r="F40" s="65">
        <v>0.141</v>
      </c>
      <c r="G40" s="63">
        <f>F40*R39</f>
        <v>303.72669</v>
      </c>
      <c r="H40" s="65">
        <v>0.2102</v>
      </c>
      <c r="I40" s="63">
        <f>H40*R39</f>
        <v>452.78971800000005</v>
      </c>
      <c r="J40" s="65">
        <v>0.2683</v>
      </c>
      <c r="K40" s="63">
        <f>J40*R39</f>
        <v>577.942347</v>
      </c>
      <c r="L40" s="65">
        <v>0.1095</v>
      </c>
      <c r="M40" s="63">
        <f>L40*R39</f>
        <v>235.87285500000002</v>
      </c>
      <c r="N40" s="65">
        <v>0.1696</v>
      </c>
      <c r="O40" s="63">
        <f>N40*R39</f>
        <v>365.333664</v>
      </c>
      <c r="P40" s="37">
        <v>0.1014</v>
      </c>
      <c r="Q40" s="38">
        <f>P40*R39</f>
        <v>218.42472600000002</v>
      </c>
      <c r="R40" s="69"/>
    </row>
    <row r="41" spans="2:19" ht="15">
      <c r="B41" s="53"/>
      <c r="C41" s="53" t="s">
        <v>9</v>
      </c>
      <c r="D41" s="54">
        <f>SUM(D15:D40)</f>
        <v>0.9999999999999998</v>
      </c>
      <c r="E41" s="53" t="s">
        <v>45</v>
      </c>
      <c r="F41" s="54">
        <f>G41/R41</f>
        <v>0.13676088603631992</v>
      </c>
      <c r="G41" s="55">
        <f>SUM(G15:G40)</f>
        <v>63292.93669</v>
      </c>
      <c r="H41" s="54">
        <f>I41/R41</f>
        <v>0.23113923634268008</v>
      </c>
      <c r="I41" s="55">
        <f>SUM(I15:I40)</f>
        <v>106971.236268</v>
      </c>
      <c r="J41" s="54">
        <f>K41/R41</f>
        <v>0.27254196604887565</v>
      </c>
      <c r="K41" s="55">
        <f>SUM(K15:K40)</f>
        <v>126132.419162</v>
      </c>
      <c r="L41" s="54">
        <f>M41/R41</f>
        <v>0.12779973737683098</v>
      </c>
      <c r="M41" s="55">
        <f>SUM(M15:M40)</f>
        <v>59145.71718000001</v>
      </c>
      <c r="N41" s="54">
        <f>O41/R41</f>
        <v>0.09678771528063343</v>
      </c>
      <c r="O41" s="55">
        <f>SUM(O15:O40)</f>
        <v>44793.353664</v>
      </c>
      <c r="P41" s="54">
        <f>Q41/R41</f>
        <v>0.13497045891465984</v>
      </c>
      <c r="Q41" s="55">
        <f>SUM(Q15:Q40)</f>
        <v>62464.327035999995</v>
      </c>
      <c r="R41" s="56">
        <f>SUM(R15:R39)</f>
        <v>462799.99000000005</v>
      </c>
      <c r="S41" s="57"/>
    </row>
    <row r="42" s="58" customFormat="1" ht="15">
      <c r="R42" s="59"/>
    </row>
    <row r="43" spans="2:18" ht="15">
      <c r="B43" s="80" t="s">
        <v>47</v>
      </c>
      <c r="C43" s="81"/>
      <c r="D43" s="82"/>
      <c r="E43" s="28" t="s">
        <v>1</v>
      </c>
      <c r="F43" s="74">
        <f>F41</f>
        <v>0.13676088603631992</v>
      </c>
      <c r="G43" s="78"/>
      <c r="H43" s="74">
        <f>H41</f>
        <v>0.23113923634268008</v>
      </c>
      <c r="I43" s="78"/>
      <c r="J43" s="74">
        <f>J41</f>
        <v>0.27254196604887565</v>
      </c>
      <c r="K43" s="78"/>
      <c r="L43" s="74">
        <f>L41</f>
        <v>0.12779973737683098</v>
      </c>
      <c r="M43" s="78"/>
      <c r="N43" s="74">
        <f>N41</f>
        <v>0.09678771528063343</v>
      </c>
      <c r="O43" s="78"/>
      <c r="P43" s="74">
        <f>P41</f>
        <v>0.13497045891465984</v>
      </c>
      <c r="Q43" s="79"/>
      <c r="R43" s="60"/>
    </row>
    <row r="44" spans="2:18" ht="15">
      <c r="B44" s="83"/>
      <c r="C44" s="84"/>
      <c r="D44" s="85"/>
      <c r="E44" s="28" t="s">
        <v>46</v>
      </c>
      <c r="F44" s="72">
        <f>G41</f>
        <v>63292.93669</v>
      </c>
      <c r="G44" s="72"/>
      <c r="H44" s="72">
        <f>I41</f>
        <v>106971.236268</v>
      </c>
      <c r="I44" s="72"/>
      <c r="J44" s="72">
        <f>K41</f>
        <v>126132.419162</v>
      </c>
      <c r="K44" s="72"/>
      <c r="L44" s="72">
        <f>M41</f>
        <v>59145.71718000001</v>
      </c>
      <c r="M44" s="72"/>
      <c r="N44" s="72">
        <f>O41</f>
        <v>44793.353664</v>
      </c>
      <c r="O44" s="72"/>
      <c r="P44" s="72">
        <f>Q41</f>
        <v>62464.327035999995</v>
      </c>
      <c r="Q44" s="75"/>
      <c r="R44" s="61"/>
    </row>
    <row r="45" spans="2:18" ht="15">
      <c r="B45" s="80" t="s">
        <v>48</v>
      </c>
      <c r="C45" s="81"/>
      <c r="D45" s="82"/>
      <c r="E45" s="28" t="s">
        <v>1</v>
      </c>
      <c r="F45" s="73">
        <f>F43</f>
        <v>0.13676088603631992</v>
      </c>
      <c r="G45" s="73"/>
      <c r="H45" s="73">
        <f>F45+H43</f>
        <v>0.367900122379</v>
      </c>
      <c r="I45" s="73"/>
      <c r="J45" s="73">
        <f>H45+J43</f>
        <v>0.6404420884278756</v>
      </c>
      <c r="K45" s="73"/>
      <c r="L45" s="73">
        <f>J45+L43</f>
        <v>0.7682418258047066</v>
      </c>
      <c r="M45" s="73"/>
      <c r="N45" s="73">
        <f>L45+N43</f>
        <v>0.86502954108534</v>
      </c>
      <c r="O45" s="73"/>
      <c r="P45" s="73">
        <f>N45+P43</f>
        <v>0.9999999999999999</v>
      </c>
      <c r="Q45" s="74"/>
      <c r="R45" s="60"/>
    </row>
    <row r="46" spans="2:18" ht="15">
      <c r="B46" s="83"/>
      <c r="C46" s="84"/>
      <c r="D46" s="85"/>
      <c r="E46" s="28" t="s">
        <v>46</v>
      </c>
      <c r="F46" s="75">
        <f>F44</f>
        <v>63292.93669</v>
      </c>
      <c r="G46" s="76"/>
      <c r="H46" s="75">
        <f>F46+H44</f>
        <v>170264.17295799998</v>
      </c>
      <c r="I46" s="76"/>
      <c r="J46" s="75">
        <f>H46+J44</f>
        <v>296396.59212</v>
      </c>
      <c r="K46" s="76"/>
      <c r="L46" s="75">
        <f>J46+L44</f>
        <v>355542.30929999996</v>
      </c>
      <c r="M46" s="76"/>
      <c r="N46" s="75">
        <f>L46+N44</f>
        <v>400335.66296399996</v>
      </c>
      <c r="O46" s="76"/>
      <c r="P46" s="75">
        <f>N46+P44</f>
        <v>462799.98999999993</v>
      </c>
      <c r="Q46" s="77"/>
      <c r="R46" s="61"/>
    </row>
    <row r="50" ht="15">
      <c r="R50" s="24">
        <v>35808.65</v>
      </c>
    </row>
  </sheetData>
  <sheetProtection/>
  <mergeCells count="100">
    <mergeCell ref="D2:I2"/>
    <mergeCell ref="D3:I3"/>
    <mergeCell ref="D4:I4"/>
    <mergeCell ref="D6:J6"/>
    <mergeCell ref="L6:N6"/>
    <mergeCell ref="L7:N7"/>
    <mergeCell ref="L5:N5"/>
    <mergeCell ref="D7:J7"/>
    <mergeCell ref="L8:N8"/>
    <mergeCell ref="D9:J9"/>
    <mergeCell ref="L9:N9"/>
    <mergeCell ref="B11:N11"/>
    <mergeCell ref="B13:B14"/>
    <mergeCell ref="C13:C14"/>
    <mergeCell ref="F13:G13"/>
    <mergeCell ref="H13:I13"/>
    <mergeCell ref="J13:K13"/>
    <mergeCell ref="L13:M13"/>
    <mergeCell ref="N13:O13"/>
    <mergeCell ref="P13:Q13"/>
    <mergeCell ref="B15:B16"/>
    <mergeCell ref="C15:C16"/>
    <mergeCell ref="D15:D16"/>
    <mergeCell ref="R15:R16"/>
    <mergeCell ref="B17:B18"/>
    <mergeCell ref="C17:C18"/>
    <mergeCell ref="D17:D18"/>
    <mergeCell ref="R17:R18"/>
    <mergeCell ref="B19:B20"/>
    <mergeCell ref="C19:C20"/>
    <mergeCell ref="D19:D20"/>
    <mergeCell ref="R19:R20"/>
    <mergeCell ref="B21:B22"/>
    <mergeCell ref="C21:C22"/>
    <mergeCell ref="D21:D22"/>
    <mergeCell ref="R21:R22"/>
    <mergeCell ref="B23:B24"/>
    <mergeCell ref="C23:C24"/>
    <mergeCell ref="D23:D24"/>
    <mergeCell ref="R23:R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H43:I43"/>
    <mergeCell ref="J43:K43"/>
    <mergeCell ref="L43:M43"/>
    <mergeCell ref="B35:B36"/>
    <mergeCell ref="C35:C36"/>
    <mergeCell ref="D35:D36"/>
    <mergeCell ref="B37:B38"/>
    <mergeCell ref="C37:C38"/>
    <mergeCell ref="D37:D38"/>
    <mergeCell ref="L44:M44"/>
    <mergeCell ref="N44:O44"/>
    <mergeCell ref="P44:Q44"/>
    <mergeCell ref="B39:B40"/>
    <mergeCell ref="C39:C40"/>
    <mergeCell ref="D39:D40"/>
    <mergeCell ref="B43:D44"/>
    <mergeCell ref="F43:G43"/>
    <mergeCell ref="N43:O43"/>
    <mergeCell ref="P43:Q43"/>
    <mergeCell ref="F44:G44"/>
    <mergeCell ref="B45:D46"/>
    <mergeCell ref="F45:G45"/>
    <mergeCell ref="H45:I45"/>
    <mergeCell ref="J45:K45"/>
    <mergeCell ref="L45:M45"/>
    <mergeCell ref="N45:O45"/>
    <mergeCell ref="H44:I44"/>
    <mergeCell ref="J44:K44"/>
    <mergeCell ref="P45:Q45"/>
    <mergeCell ref="F46:G46"/>
    <mergeCell ref="H46:I46"/>
    <mergeCell ref="J46:K46"/>
    <mergeCell ref="L46:M46"/>
    <mergeCell ref="N46:O46"/>
    <mergeCell ref="P46:Q46"/>
    <mergeCell ref="R37:R38"/>
    <mergeCell ref="R35:R36"/>
    <mergeCell ref="R39:R40"/>
    <mergeCell ref="D5:J5"/>
    <mergeCell ref="D8:J8"/>
    <mergeCell ref="R25:R26"/>
    <mergeCell ref="R29:R30"/>
    <mergeCell ref="R27:R28"/>
    <mergeCell ref="R33:R34"/>
    <mergeCell ref="R31:R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ippu</dc:creator>
  <cp:keywords/>
  <dc:description/>
  <cp:lastModifiedBy>Thais da Silva Miranda</cp:lastModifiedBy>
  <cp:lastPrinted>2020-02-05T13:29:37Z</cp:lastPrinted>
  <dcterms:created xsi:type="dcterms:W3CDTF">2007-05-03T19:44:03Z</dcterms:created>
  <dcterms:modified xsi:type="dcterms:W3CDTF">2021-11-24T12:08:01Z</dcterms:modified>
  <cp:category/>
  <cp:version/>
  <cp:contentType/>
  <cp:contentStatus/>
</cp:coreProperties>
</file>